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210" windowWidth="17130" windowHeight="6975" activeTab="4"/>
  </bookViews>
  <sheets>
    <sheet name="FADOEES_2011" sheetId="7" r:id="rId1"/>
    <sheet name="FADOEES_2012" sheetId="18" r:id="rId2"/>
    <sheet name="FADOEES_2013" sheetId="12" r:id="rId3"/>
    <sheet name="PROEXOEES 2014" sheetId="10" r:id="rId4"/>
    <sheet name="PROEXOEES 2015" sheetId="19" r:id="rId5"/>
  </sheets>
  <calcPr calcId="125725"/>
</workbook>
</file>

<file path=xl/calcChain.xml><?xml version="1.0" encoding="utf-8"?>
<calcChain xmlns="http://schemas.openxmlformats.org/spreadsheetml/2006/main">
  <c r="AW8" i="19"/>
  <c r="AW7"/>
  <c r="AP8"/>
  <c r="AQ8" s="1"/>
  <c r="AP7"/>
  <c r="AQ7" s="1"/>
  <c r="BB15" i="10"/>
  <c r="AY15"/>
  <c r="AU15"/>
  <c r="BB9"/>
  <c r="BB7"/>
  <c r="AX15"/>
  <c r="AU13"/>
  <c r="AX13" s="1"/>
  <c r="AU9"/>
  <c r="AX9" s="1"/>
  <c r="AV9" s="1"/>
  <c r="AU7"/>
  <c r="AX7" s="1"/>
  <c r="AW8" i="12"/>
  <c r="AZ8" s="1"/>
  <c r="AX8" s="1"/>
  <c r="AW7"/>
  <c r="AZ7" s="1"/>
  <c r="AX7" s="1"/>
  <c r="AN8" i="18"/>
  <c r="AN7"/>
  <c r="AK8"/>
  <c r="AK7"/>
  <c r="BE10" i="7" l="1"/>
  <c r="BB14"/>
  <c r="BB13"/>
  <c r="BB12"/>
  <c r="BB11"/>
  <c r="BB10"/>
  <c r="AY14"/>
  <c r="AY13"/>
  <c r="AY12"/>
  <c r="AY11"/>
  <c r="AY10"/>
  <c r="AR7" i="18" l="1"/>
  <c r="AC8" i="19" l="1"/>
  <c r="AC7"/>
  <c r="AK8"/>
  <c r="AK7"/>
  <c r="AS7" s="1"/>
  <c r="AP15" i="10"/>
  <c r="AP13"/>
  <c r="AP9"/>
  <c r="AP7"/>
  <c r="AV7" i="19" l="1"/>
  <c r="AS8"/>
  <c r="AV8" s="1"/>
  <c r="AR7" i="12"/>
  <c r="AR8"/>
  <c r="AT14" i="7" l="1"/>
  <c r="AO14"/>
  <c r="AJ14"/>
  <c r="AA7" i="18"/>
  <c r="AF8"/>
  <c r="AF7"/>
  <c r="AA8"/>
  <c r="V8"/>
  <c r="V7"/>
  <c r="AN14" i="7"/>
  <c r="AJ13"/>
  <c r="AO13"/>
  <c r="AT13"/>
  <c r="AJ12"/>
  <c r="AO12"/>
  <c r="AT12"/>
  <c r="AJ11"/>
  <c r="AO11"/>
  <c r="AT11"/>
  <c r="AJ10"/>
  <c r="AO10"/>
  <c r="AT10"/>
  <c r="P7" i="18"/>
  <c r="O7"/>
  <c r="BB13" i="10"/>
  <c r="AK15"/>
  <c r="AK13"/>
  <c r="AK7"/>
  <c r="AC7"/>
  <c r="O13"/>
  <c r="O7"/>
  <c r="AC17"/>
  <c r="AC16"/>
  <c r="AC15"/>
  <c r="AC14"/>
  <c r="AC13"/>
  <c r="AC12"/>
  <c r="AC11"/>
  <c r="AC10"/>
  <c r="AC9"/>
  <c r="AC8"/>
  <c r="V26" i="7"/>
  <c r="U26"/>
  <c r="T26"/>
  <c r="Z10"/>
  <c r="Z11"/>
  <c r="Z12"/>
  <c r="Z14"/>
  <c r="AM8" i="12"/>
  <c r="AH8"/>
  <c r="AM7"/>
  <c r="AH7"/>
  <c r="I26" i="7"/>
  <c r="V24"/>
  <c r="T24"/>
  <c r="Q24"/>
  <c r="I24"/>
  <c r="O14"/>
  <c r="L14"/>
  <c r="P14" s="1"/>
  <c r="X13"/>
  <c r="O13"/>
  <c r="P13" s="1"/>
  <c r="L13"/>
  <c r="L12"/>
  <c r="P12" s="1"/>
  <c r="O11"/>
  <c r="L11"/>
  <c r="O10"/>
  <c r="P10" s="1"/>
  <c r="P11"/>
  <c r="BC7" i="12" l="1"/>
  <c r="BA7"/>
  <c r="BA8"/>
  <c r="BC8"/>
  <c r="BD8"/>
  <c r="BD7"/>
  <c r="AQ8" i="18"/>
  <c r="AO8" s="1"/>
  <c r="AV15" i="10"/>
  <c r="BA15"/>
  <c r="BA13"/>
  <c r="AY13" s="1"/>
  <c r="AV13"/>
  <c r="BA9"/>
  <c r="AY9" s="1"/>
  <c r="BA7"/>
  <c r="AY7" s="1"/>
  <c r="AV7"/>
  <c r="AP8" i="18"/>
  <c r="AL8"/>
  <c r="BF14" i="7"/>
  <c r="BE14"/>
  <c r="BE12"/>
  <c r="BE11"/>
  <c r="BF13"/>
  <c r="BA14"/>
  <c r="AZ14"/>
  <c r="AZ12"/>
  <c r="BA12"/>
  <c r="AR8" i="18" l="1"/>
  <c r="AM8"/>
  <c r="AM7"/>
  <c r="AQ7"/>
  <c r="AL7"/>
  <c r="BF12" i="7"/>
  <c r="BA11"/>
  <c r="AO7" i="18"/>
  <c r="AP7"/>
  <c r="AZ11" i="7"/>
  <c r="AZ10"/>
  <c r="BA10"/>
  <c r="BF10"/>
  <c r="BD14"/>
  <c r="BC14"/>
  <c r="BD10"/>
  <c r="BC10"/>
  <c r="BF11"/>
  <c r="BC12"/>
  <c r="BD12"/>
  <c r="BD11"/>
  <c r="BC11"/>
</calcChain>
</file>

<file path=xl/sharedStrings.xml><?xml version="1.0" encoding="utf-8"?>
<sst xmlns="http://schemas.openxmlformats.org/spreadsheetml/2006/main" count="624" uniqueCount="175">
  <si>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</si>
  <si>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</si>
  <si>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</si>
  <si>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</si>
  <si>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</si>
  <si>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</si>
  <si>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</si>
  <si>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</si>
  <si>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</si>
  <si>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</si>
  <si>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</si>
  <si>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</si>
  <si>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</si>
  <si>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</si>
  <si>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</si>
  <si>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</si>
  <si>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</si>
  <si>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</si>
  <si>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</si>
  <si>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</si>
  <si>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</si>
  <si>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</si>
  <si>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</si>
  <si>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</si>
  <si>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</si>
  <si>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</si>
  <si>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</si>
  <si>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</si>
  <si>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</si>
  <si>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</si>
  <si>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</si>
  <si>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</si>
  <si>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</si>
  <si>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</si>
  <si>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</si>
  <si>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</si>
  <si>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</si>
  <si>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</si>
  <si>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</si>
  <si>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</si>
  <si>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Sede Obra</t>
  </si>
  <si>
    <t>Metros cuadrados</t>
  </si>
  <si>
    <t>% de Avance Físico Real de la Obra</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</si>
  <si>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</si>
  <si>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</si>
  <si>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</si>
  <si>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</si>
  <si>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</si>
  <si>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Clave de la DES</t>
  </si>
  <si>
    <t>Nombre de la DES</t>
  </si>
  <si>
    <t>Nombre del Campus</t>
  </si>
  <si>
    <t>Programados</t>
  </si>
  <si>
    <t>Construidos</t>
  </si>
  <si>
    <t>Por construir</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</si>
  <si>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</si>
  <si>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</si>
  <si>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</si>
  <si>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</si>
  <si>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</si>
  <si>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</si>
  <si>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</si>
  <si>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</si>
  <si>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</si>
  <si>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</si>
  <si>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Norte</t>
  </si>
  <si>
    <t>X</t>
  </si>
  <si>
    <t>PC</t>
  </si>
  <si>
    <t>FADOEES</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</si>
  <si>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</si>
  <si>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</si>
  <si>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</si>
  <si>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</si>
  <si>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</si>
  <si>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CL</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</si>
  <si>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</si>
  <si>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</si>
  <si>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</si>
  <si>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</si>
  <si>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</si>
  <si>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</si>
  <si>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</si>
  <si>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</si>
  <si>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</si>
  <si>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</si>
  <si>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</si>
  <si>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</si>
  <si>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 xml:space="preserve">Implementar servicios inherentes para el buen servicio de la construcción </t>
  </si>
  <si>
    <t>Monto Ejercido en 2014                                                                                                                                                                                                                                                                                                                                                                                                                                                                                 Trimestres</t>
  </si>
  <si>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 </t>
  </si>
  <si>
    <t xml:space="preserve">25 de noviembre de 2013 </t>
  </si>
  <si>
    <t xml:space="preserve">2 de enero de 2014. </t>
  </si>
  <si>
    <t>1.1. Construir un edificio para formación académica e investigación básica y aplicada en el campo de la nutrición.</t>
  </si>
  <si>
    <t>1.2.  Construir 4 espacios exteriores de la Unidad Académica (primera etapa)</t>
  </si>
  <si>
    <t>2.1. Construir un edificio para formación académica e investigación básica y aplicada en la escuela de ciencias del deporte.</t>
  </si>
  <si>
    <t>2.2 Construir  4 espacios exteriores de la Unidad Académica (primera etapa)</t>
  </si>
  <si>
    <t>PROEXOEES 2014</t>
  </si>
  <si>
    <t>DES DE SALUD</t>
  </si>
  <si>
    <t>17USU6006G</t>
  </si>
  <si>
    <t>17USU1869C</t>
  </si>
  <si>
    <t>construcción de doce cubículos para PTC de 9 m2 cada uno y una sala de profesores de 60 m2, construcción de sanitarios de 60 m2, ampliación de 132 m2 en el centro de computo, para el IPRO</t>
  </si>
  <si>
    <t>Monto ejercido por fuente de financiamiento</t>
  </si>
  <si>
    <t xml:space="preserve"> Ampliacion del Centro de Computo y Adecuacion de Intalaciones hidraulica, sanitaria y electrica, en la sede regional universitaria de la Cuenca-Mazatepec,</t>
  </si>
  <si>
    <t>Monto Ejercido en 2014                                                                                                                                                                                                                                                                                                                                                                                                                                                                               Trimestres</t>
  </si>
  <si>
    <t xml:space="preserve">1.1.1. Construcción de edificio  con planta baja y primer nivel                     </t>
  </si>
  <si>
    <t>1.1.2 Contar con los trabajos adicionales: escalera de emergencia, elevador , instalaciones hidrosanitarias, eléctricas y acabados</t>
  </si>
  <si>
    <t xml:space="preserve">1.2.2. Construcción  estacionamiento para 27 autos       </t>
  </si>
  <si>
    <t xml:space="preserve">1.2.3. Construcción  caseta de vigilancia   </t>
  </si>
  <si>
    <t xml:space="preserve">1.2.1 .Construcción Plaza central                                                                                                                                                                                               </t>
  </si>
  <si>
    <t>1.2.4. Construcción dos cisternas</t>
  </si>
  <si>
    <t xml:space="preserve">2.2.1. Construcción de planta baja, primer y segundo nivel                     </t>
  </si>
  <si>
    <t xml:space="preserve">2.2.2 Contar con los trabajos adicinales escalera  de emergencia, elevador, instalación de red  hidrosanitaria y eléctrica, red de voz y datos y acabados </t>
  </si>
  <si>
    <t xml:space="preserve">1.2.2. Construcción de andadores      </t>
  </si>
  <si>
    <t xml:space="preserve">1.2.1 .Construcción Plaza central                                                                                                                                                        </t>
  </si>
  <si>
    <t>1.2.3. Construcción de cisterna</t>
  </si>
  <si>
    <t xml:space="preserve">Monto Asignado a OBRA </t>
  </si>
  <si>
    <t>Monto Ejercido en 2014                                                                                                                                                                                                                                                                                                                                                                                                                                                                              Trimestres</t>
  </si>
  <si>
    <t>FORMATO 5</t>
  </si>
  <si>
    <t>----</t>
  </si>
  <si>
    <t>OBRA TERMINADA</t>
  </si>
  <si>
    <t>17 de febrero de 2014</t>
  </si>
  <si>
    <t>1 Centro de Computo</t>
  </si>
  <si>
    <t>12 Cubiculos, 1 Sala de Profesores, 1 Modulo Sanitario</t>
  </si>
  <si>
    <t>1 Techumbre, 1 Modulo Sanitario</t>
  </si>
  <si>
    <t xml:space="preserve">OBRA TERMINADA </t>
  </si>
  <si>
    <t>1 escalera, 1 elevador.</t>
  </si>
  <si>
    <t xml:space="preserve">1 Plaza central                                                                                                                                                                                               </t>
  </si>
  <si>
    <t xml:space="preserve">1 Estacionamiento para 27 autos       </t>
  </si>
  <si>
    <t xml:space="preserve">1 Ccaseta de Vigilancia   </t>
  </si>
  <si>
    <t>2 Cisternas</t>
  </si>
  <si>
    <t>En planta baja: 1 oficina para direccion, 1 recepcion, 1 sala de juntas, 5 oficinas, 1 almacen, 1 sala de computo, servicios sanitarios y cubo de escaleras. 1er Nivel: 1 biblioteca, 6 cubiculos y 4 aulas inteligentes y cubo de escaleras. 2do Nivel: 6 aulas inteligentes y cubo de escalera.</t>
  </si>
  <si>
    <t>1 Escalera, 1 Elevador.</t>
  </si>
  <si>
    <t xml:space="preserve">1 Andador </t>
  </si>
  <si>
    <t>1 Cisterna</t>
  </si>
  <si>
    <t>En planta baja: 2 recepciones, 1 dirección, 1 sala de juntas, 1 baño en dirección, 1 módulo de baños,  1 baño , 12 cubículos., en 1er nivel: 3 aulas didácticas, 1 laboratorio de medición corporal, 2 bodegas, y 1 laboratorio de técnicas culinarias y cubo de escaleras y en 2do nivel: 3 aulas didácticas, 6 cubículos, 1 laboratorio de enseñanza y 3 cúbiculos para laboratorio.</t>
  </si>
  <si>
    <t>N/A</t>
  </si>
  <si>
    <t>Monto Ejercido en 2015                                                                                                                                                                                                                                                                                                                                                                                                                                                                                 Trimestres</t>
  </si>
  <si>
    <t>Monto Ejercido en 2015                                                                                                                                                                                                                                                                                                                                                                                                                                                                              Trimestres</t>
  </si>
  <si>
    <t>-</t>
  </si>
  <si>
    <t>Monto Ejercido en 2013                                                                                                                                                                                                                                                                                                                                                                                                                                                                               Trimestres</t>
  </si>
  <si>
    <t xml:space="preserve">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t>
  </si>
  <si>
    <t>Monto Ejercido en 2015                                                                                                                                                                                                                                                                                                                                                                                                                                                                               Trimestres</t>
  </si>
  <si>
    <t>1.1. Contar con la primera etapa del edificio "B" para la Facultad de Estudios Superiores de Cuautla  que albergará 17 espacios académicos.</t>
  </si>
  <si>
    <t>1.1.1 Construcción de 17 aulas didácticas.</t>
  </si>
  <si>
    <t>PROEXOEES 2015</t>
  </si>
  <si>
    <t xml:space="preserve">DES DE CIENCIAS SOCIALES Y ADMINISTRATIVAS </t>
  </si>
  <si>
    <t>2.1 Contar con el edificio "C" de la Escuela de Nutrición que albergará 11 espacios académicos</t>
  </si>
  <si>
    <t>2.1.1 Construcción del centro de computo.</t>
  </si>
  <si>
    <t>2.1.2 Construcción de 9 aulas didácticas.</t>
  </si>
  <si>
    <t>2.1.3 Construcción de un laboratorio de investigación.</t>
  </si>
  <si>
    <t>CT</t>
  </si>
  <si>
    <t>planta baja: centro de computo 50 usuarios, 1 biblioteca, servicios sanitarios, 1 cubo de escaleras; 1er nivel: 6 aulas didácticas y cubo de escaleras; 2° nivel 3 aulas didácticas, 1 laboratorio de investigación y cubo de escaleras. Adicionalmente el edificio cuenta con escalera de emergencia y elevador.</t>
  </si>
  <si>
    <t xml:space="preserve">Planta baja: 5 aulas para 40  alumnos y cubo de escaleras; 1er nivel 6 aulas didácticas y cubo de escaleras. 2° nivel 6 aulas didácticas y cubo de escaleras. </t>
  </si>
  <si>
    <t>Contrato 33-14200-OS-2015</t>
  </si>
  <si>
    <t>Contrato 32-14200-OS-2015</t>
  </si>
  <si>
    <t>Obra construida al 100 %</t>
  </si>
  <si>
    <r>
      <rPr>
        <b/>
        <sz val="11"/>
        <rFont val="Calibri"/>
        <family val="2"/>
        <scheme val="minor"/>
      </rPr>
      <t xml:space="preserve">Obra construida al 100 % .                                                                                                                  </t>
    </r>
    <r>
      <rPr>
        <sz val="11"/>
        <rFont val="Calibri"/>
        <family val="2"/>
        <scheme val="minor"/>
      </rPr>
      <t>Se tiene dictamen estructural que indica el cambio total de la techumbre y reforzamiento de columnas.</t>
    </r>
  </si>
  <si>
    <r>
      <rPr>
        <b/>
        <sz val="11"/>
        <rFont val="Calibri"/>
        <family val="2"/>
        <scheme val="minor"/>
      </rPr>
      <t>Obra construida al 100 %</t>
    </r>
    <r>
      <rPr>
        <sz val="11"/>
        <rFont val="Calibri"/>
        <family val="2"/>
        <scheme val="minor"/>
      </rPr>
      <t xml:space="preserve">                                                                                                                   La obra no fue inaugurada , sólo se entregó un acta circunstanciada para poder hacer uso de las instalaciones.    (se considero  para la capacidad instalada el total de beneficiados). CONTRATO no. 65-61000700-OS-2013 para la Ampliación del Centro de Computo y Adecuación de Intalaciones hidráulica, sanitaria y eléctrica, en la sede regional universitaria de la Cuenca-Mazatepec,  A) aula - taller de dibujo, : trabajos preliminares albañileria e instalación electrica. D) remodelación de baños: trabajos preliminares e instalación hidrosanitaria. C) rehabilitación de drenaje D) rehabilitación  de instalación eléctrica.</t>
    </r>
  </si>
  <si>
    <r>
      <rPr>
        <b/>
        <sz val="10"/>
        <rFont val="Calibri"/>
        <family val="2"/>
      </rPr>
      <t>Obra construida al 100 %</t>
    </r>
    <r>
      <rPr>
        <sz val="10"/>
        <rFont val="Calibri"/>
        <family val="2"/>
      </rPr>
      <t xml:space="preserve">                                                                                                    $292,683.66 monto ejercido para la obra adecuación de espacios en el campo experimental de la Facultad de Ciencias Agropecuarias.                                                  $20,380.01  de la adecuación del área de posgrado de la Facultad de Ciencias Agropecuarias (remanente) trabajos de tablaroca con instalación, como parte de la solventación de recomendaciones de CIEES.                                                                $49,300.00  (remanente) se realizó una adecuación de espacios en la sala de maestros de la Facultad de Ciencias Agropecuarias, así como la habilitación de salida de emergencia en la dirección, esto complementado con recursos propios de la misma facultad.</t>
    </r>
  </si>
  <si>
    <r>
      <rPr>
        <b/>
        <sz val="11"/>
        <color theme="1"/>
        <rFont val="Calibri"/>
        <family val="2"/>
        <scheme val="minor"/>
      </rPr>
      <t xml:space="preserve">Obra construida al 100 % </t>
    </r>
    <r>
      <rPr>
        <sz val="11"/>
        <color theme="1"/>
        <rFont val="Calibri"/>
        <family val="2"/>
        <scheme val="minor"/>
      </rPr>
      <t xml:space="preserve"> 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t>
    </r>
    <r>
      <rPr>
        <b/>
        <sz val="11"/>
        <color theme="1"/>
        <rFont val="Calibri"/>
        <family val="2"/>
        <scheme val="minor"/>
      </rPr>
      <t>Nota:No fue necesario este remanente.</t>
    </r>
  </si>
  <si>
    <r>
      <t xml:space="preserve">La obra no fue inaugurada , sólo se entregó un acta circunstanciada para poder hacer uso de las instalaciones. La última estimación se informó en el 4° trimestre de 2013. </t>
    </r>
    <r>
      <rPr>
        <b/>
        <sz val="11"/>
        <rFont val="Calibri"/>
        <family val="2"/>
        <scheme val="minor"/>
      </rPr>
      <t>No fue necesario este remanente.</t>
    </r>
  </si>
  <si>
    <r>
      <rPr>
        <b/>
        <sz val="8"/>
        <rFont val="Arial"/>
        <family val="2"/>
      </rPr>
      <t>Obra construida al 100 %</t>
    </r>
    <r>
      <rPr>
        <sz val="8"/>
        <rFont val="Arial"/>
        <family val="2"/>
      </rPr>
      <t xml:space="preserve">           la obra no fue inaugurada , sólo se entregó un acta circunstanciada para poder hacer uso de las instalaciones. La última estimación se informó en el 4° trimestre de 2013.</t>
    </r>
  </si>
  <si>
    <r>
      <rPr>
        <b/>
        <sz val="8"/>
        <rFont val="Arial"/>
        <family val="2"/>
      </rPr>
      <t xml:space="preserve">Obra construida al 100 % </t>
    </r>
    <r>
      <rPr>
        <sz val="8"/>
        <rFont val="Arial"/>
        <family val="2"/>
      </rPr>
      <t xml:space="preserve"> </t>
    </r>
  </si>
  <si>
    <t>Oriente</t>
  </si>
  <si>
    <t>No se presentan datos de matrícula, ya que la primera ministración del recurso fue en el mes de agosto de 2015. Actualmente se cuenta con los contratos que permitirán iniciar los trabajos de construcción en los siguientes meses.</t>
  </si>
  <si>
    <t>Matricula esperada 2015</t>
  </si>
  <si>
    <t>Matricula esperada 2016</t>
  </si>
  <si>
    <t>x</t>
  </si>
  <si>
    <t>Monto Ejercido en 2016                                                                                                                                                                                                                                                                                                                                                                                                                                                                                 Trimestres</t>
  </si>
  <si>
    <t>Monto Ejercido en 2016                                                                                                                                                                                                                                                                                                                                                                                                                                                                               Trimestres</t>
  </si>
  <si>
    <t>OBRA CONCLUIDA</t>
  </si>
  <si>
    <t xml:space="preserve">OBRA CONCLUIDA </t>
  </si>
  <si>
    <t xml:space="preserve">Las metas en esta primer etapa del proyecto se han concluido al 100%. </t>
  </si>
  <si>
    <t>Monto Ejercido en 2016                                                                                                                                                                                                                                                                                                                                                                                                                                                                              Trimestres</t>
  </si>
  <si>
    <t xml:space="preserve">Obra pendiente de inaugurar </t>
  </si>
  <si>
    <t xml:space="preserve">Rector el Dr. Jesús Alejandro Vera Jiménez </t>
  </si>
</sst>
</file>

<file path=xl/styles.xml><?xml version="1.0" encoding="utf-8"?>
<styleSheet xmlns="http://schemas.openxmlformats.org/spreadsheetml/2006/main">
  <numFmts count="4">
    <numFmt numFmtId="8" formatCode="&quot;$&quot;#,##0.00;[Red]\-&quot;$&quot;#,##0.00"/>
    <numFmt numFmtId="44" formatCode="_-&quot;$&quot;* #,##0.00_-;\-&quot;$&quot;* #,##0.00_-;_-&quot;$&quot;* &quot;-&quot;??_-;_-@_-"/>
    <numFmt numFmtId="43" formatCode="_-* #,##0.00_-;\-* #,##0.00_-;_-* &quot;-&quot;??_-;_-@_-"/>
    <numFmt numFmtId="164" formatCode="d/mm/yy;@"/>
  </numFmts>
  <fonts count="35">
    <font>
      <sz val="11"/>
      <color theme="1"/>
      <name val="Calibri"/>
      <family val="2"/>
      <scheme val="minor"/>
    </font>
    <font>
      <sz val="11"/>
      <color theme="1"/>
      <name val="Calibri"/>
      <family val="2"/>
      <scheme val="minor"/>
    </font>
    <font>
      <sz val="11"/>
      <color rgb="FF0061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10"/>
      <color indexed="8"/>
      <name val="Arial"/>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name val="Arial"/>
      <family val="2"/>
    </font>
    <font>
      <sz val="12"/>
      <color theme="1"/>
      <name val="Calibri"/>
      <family val="2"/>
      <scheme val="minor"/>
    </font>
    <font>
      <b/>
      <sz val="14"/>
      <color theme="1"/>
      <name val="Calibri"/>
      <family val="2"/>
      <scheme val="minor"/>
    </font>
    <font>
      <b/>
      <sz val="14"/>
      <name val="Calibri"/>
      <family val="2"/>
      <scheme val="minor"/>
    </font>
    <font>
      <b/>
      <sz val="11"/>
      <name val="Calibri"/>
      <family val="2"/>
      <scheme val="minor"/>
    </font>
    <font>
      <b/>
      <sz val="12"/>
      <color rgb="FFFF0000"/>
      <name val="Calibri"/>
      <family val="2"/>
      <scheme val="minor"/>
    </font>
    <font>
      <sz val="10"/>
      <name val="Calibri"/>
      <family val="2"/>
    </font>
    <font>
      <sz val="10"/>
      <color theme="1"/>
      <name val="Calibri"/>
      <family val="2"/>
      <scheme val="minor"/>
    </font>
    <font>
      <sz val="11"/>
      <color rgb="FFFF0000"/>
      <name val="Calibri"/>
      <family val="2"/>
      <scheme val="minor"/>
    </font>
    <font>
      <b/>
      <sz val="11"/>
      <color theme="1"/>
      <name val="Calibri"/>
      <family val="2"/>
      <scheme val="minor"/>
    </font>
    <font>
      <b/>
      <sz val="10"/>
      <name val="Calibri"/>
      <family val="2"/>
    </font>
    <font>
      <b/>
      <sz val="8"/>
      <name val="Arial"/>
      <family val="2"/>
    </font>
  </fonts>
  <fills count="6">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92D05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43" fontId="1" fillId="0" borderId="0" applyFont="0" applyFill="0" applyBorder="0" applyAlignment="0" applyProtection="0"/>
    <xf numFmtId="44" fontId="1" fillId="0" borderId="0" applyFont="0" applyFill="0" applyBorder="0" applyAlignment="0" applyProtection="0"/>
  </cellStyleXfs>
  <cellXfs count="404">
    <xf numFmtId="0" fontId="0" fillId="0" borderId="0" xfId="0"/>
    <xf numFmtId="4" fontId="5" fillId="3" borderId="5" xfId="5" applyNumberFormat="1" applyFont="1" applyFill="1" applyBorder="1" applyAlignment="1">
      <alignment horizontal="center" vertical="center" wrapText="1"/>
    </xf>
    <xf numFmtId="44" fontId="5" fillId="3" borderId="5" xfId="1" applyFont="1" applyFill="1" applyBorder="1" applyAlignment="1">
      <alignment horizontal="center" vertical="center" wrapText="1"/>
    </xf>
    <xf numFmtId="4" fontId="5" fillId="3" borderId="5" xfId="7"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Fill="1"/>
    <xf numFmtId="0" fontId="9" fillId="0" borderId="0" xfId="0" applyFont="1" applyFill="1" applyAlignment="1">
      <alignment horizontal="center" vertical="center"/>
    </xf>
    <xf numFmtId="0" fontId="9" fillId="0" borderId="0" xfId="0" applyFont="1" applyFill="1"/>
    <xf numFmtId="0" fontId="5" fillId="3" borderId="5" xfId="0" applyFont="1" applyFill="1" applyBorder="1" applyAlignment="1">
      <alignment horizontal="center" vertical="center" wrapText="1"/>
    </xf>
    <xf numFmtId="0" fontId="7" fillId="0" borderId="0" xfId="0" applyNumberFormat="1" applyFont="1" applyFill="1" applyBorder="1" applyAlignment="1">
      <alignment horizontal="center"/>
    </xf>
    <xf numFmtId="4" fontId="5" fillId="3" borderId="5" xfId="9" applyNumberFormat="1" applyFont="1" applyFill="1" applyBorder="1" applyAlignment="1">
      <alignment horizontal="center" vertical="center" wrapText="1"/>
    </xf>
    <xf numFmtId="0" fontId="5" fillId="3" borderId="5" xfId="9" applyNumberFormat="1" applyFont="1" applyFill="1" applyBorder="1" applyAlignment="1">
      <alignment horizontal="center" vertical="center" wrapText="1"/>
    </xf>
    <xf numFmtId="0" fontId="5" fillId="3" borderId="6" xfId="9" applyNumberFormat="1" applyFont="1" applyFill="1" applyBorder="1" applyAlignment="1">
      <alignment horizontal="center" vertical="center" wrapText="1"/>
    </xf>
    <xf numFmtId="3" fontId="5" fillId="3" borderId="10"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3" borderId="11" xfId="6" applyNumberFormat="1" applyFont="1" applyFill="1" applyBorder="1" applyAlignment="1">
      <alignment horizontal="center" vertical="center" wrapText="1"/>
    </xf>
    <xf numFmtId="3" fontId="5" fillId="3" borderId="12" xfId="6" applyNumberFormat="1" applyFont="1" applyFill="1" applyBorder="1" applyAlignment="1">
      <alignment horizontal="center" vertical="center" wrapText="1"/>
    </xf>
    <xf numFmtId="0" fontId="5"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5" xfId="0" applyFont="1" applyFill="1" applyBorder="1" applyAlignment="1">
      <alignment horizontal="left" vertical="center" wrapText="1"/>
    </xf>
    <xf numFmtId="44"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44" fontId="13" fillId="0" borderId="5" xfId="1" applyFont="1" applyFill="1" applyBorder="1" applyAlignment="1">
      <alignment horizontal="center" vertical="center"/>
    </xf>
    <xf numFmtId="0" fontId="11" fillId="0" borderId="5" xfId="0" applyFont="1" applyFill="1" applyBorder="1" applyAlignment="1">
      <alignment horizontal="center" vertical="center"/>
    </xf>
    <xf numFmtId="3" fontId="13" fillId="0" borderId="5" xfId="0" applyNumberFormat="1" applyFont="1" applyFill="1" applyBorder="1" applyAlignment="1">
      <alignment horizontal="center" vertical="center"/>
    </xf>
    <xf numFmtId="14" fontId="13" fillId="4" borderId="5"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vertical="center"/>
    </xf>
    <xf numFmtId="9" fontId="13" fillId="4" borderId="5" xfId="0" applyNumberFormat="1" applyFont="1" applyFill="1" applyBorder="1" applyAlignment="1">
      <alignment horizontal="center" vertical="center"/>
    </xf>
    <xf numFmtId="0" fontId="13" fillId="5" borderId="5" xfId="10" applyFont="1" applyFill="1" applyBorder="1" applyAlignment="1">
      <alignment horizontal="center" vertical="center" wrapText="1"/>
    </xf>
    <xf numFmtId="44" fontId="13" fillId="5" borderId="5" xfId="1" applyFont="1" applyFill="1" applyBorder="1" applyAlignment="1">
      <alignment horizontal="center" vertical="center" wrapText="1"/>
    </xf>
    <xf numFmtId="0" fontId="13" fillId="4" borderId="5" xfId="10" applyFont="1" applyFill="1" applyBorder="1" applyAlignment="1">
      <alignment horizontal="center" vertical="center" wrapText="1"/>
    </xf>
    <xf numFmtId="0" fontId="13" fillId="4" borderId="5" xfId="0" applyFont="1" applyFill="1" applyBorder="1" applyAlignment="1">
      <alignment horizontal="center" vertical="center"/>
    </xf>
    <xf numFmtId="44" fontId="13" fillId="0" borderId="5" xfId="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0" xfId="0" applyFont="1" applyFill="1" applyBorder="1"/>
    <xf numFmtId="0" fontId="13" fillId="0" borderId="0" xfId="0" applyFont="1" applyFill="1"/>
    <xf numFmtId="0" fontId="10"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13" fillId="5" borderId="5" xfId="0" applyNumberFormat="1" applyFont="1" applyFill="1" applyBorder="1" applyAlignment="1">
      <alignment horizontal="center" vertical="center" wrapText="1"/>
    </xf>
    <xf numFmtId="0" fontId="13" fillId="5" borderId="5" xfId="11" applyNumberFormat="1" applyFont="1" applyFill="1" applyBorder="1" applyAlignment="1">
      <alignment horizontal="center" vertical="center" wrapText="1"/>
    </xf>
    <xf numFmtId="44" fontId="13" fillId="5" borderId="5" xfId="3" applyNumberFormat="1" applyFont="1" applyFill="1" applyBorder="1" applyAlignment="1">
      <alignment horizontal="center" vertical="center"/>
    </xf>
    <xf numFmtId="0" fontId="13" fillId="0" borderId="0" xfId="3" applyFont="1" applyFill="1"/>
    <xf numFmtId="0" fontId="13" fillId="0" borderId="5" xfId="3" applyFont="1" applyFill="1" applyBorder="1" applyAlignment="1">
      <alignment horizontal="center" vertical="center"/>
    </xf>
    <xf numFmtId="0" fontId="13" fillId="0" borderId="5" xfId="3" applyFont="1" applyFill="1" applyBorder="1" applyAlignment="1">
      <alignment horizontal="center" vertical="center" wrapText="1"/>
    </xf>
    <xf numFmtId="0" fontId="13" fillId="0" borderId="5" xfId="3" applyFont="1" applyFill="1" applyBorder="1" applyAlignment="1">
      <alignment horizontal="left" vertical="center" wrapText="1"/>
    </xf>
    <xf numFmtId="3" fontId="13" fillId="0" borderId="5" xfId="3" applyNumberFormat="1" applyFont="1" applyFill="1" applyBorder="1" applyAlignment="1">
      <alignment horizontal="center" vertical="center" wrapText="1"/>
    </xf>
    <xf numFmtId="3" fontId="13" fillId="0" borderId="5" xfId="3" applyNumberFormat="1" applyFont="1" applyFill="1" applyBorder="1" applyAlignment="1">
      <alignment horizontal="center" vertical="center"/>
    </xf>
    <xf numFmtId="44" fontId="13" fillId="0" borderId="5" xfId="3" applyNumberFormat="1" applyFont="1" applyFill="1" applyBorder="1" applyAlignment="1">
      <alignment horizontal="center" vertical="center" wrapText="1"/>
    </xf>
    <xf numFmtId="44" fontId="13" fillId="0" borderId="5" xfId="3" applyNumberFormat="1" applyFont="1" applyFill="1" applyBorder="1" applyAlignment="1">
      <alignment horizontal="center" vertical="center"/>
    </xf>
    <xf numFmtId="0" fontId="9" fillId="5" borderId="5" xfId="0" applyFont="1" applyFill="1" applyBorder="1" applyAlignment="1">
      <alignment horizontal="center" vertical="center"/>
    </xf>
    <xf numFmtId="3" fontId="9" fillId="5" borderId="5" xfId="1" applyNumberFormat="1" applyFont="1" applyFill="1" applyBorder="1" applyAlignment="1">
      <alignment horizontal="center" vertical="center" wrapText="1"/>
    </xf>
    <xf numFmtId="3" fontId="22" fillId="5" borderId="5"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21" fillId="5" borderId="5" xfId="0" applyNumberFormat="1" applyFont="1" applyFill="1" applyBorder="1" applyAlignment="1">
      <alignment horizontal="center" vertical="center" wrapText="1"/>
    </xf>
    <xf numFmtId="9" fontId="13" fillId="5" borderId="5" xfId="2" applyFont="1" applyFill="1" applyBorder="1" applyAlignment="1">
      <alignment horizontal="center" vertical="center" wrapText="1"/>
    </xf>
    <xf numFmtId="0" fontId="23" fillId="5" borderId="5" xfId="0" applyFont="1" applyFill="1" applyBorder="1" applyAlignment="1">
      <alignment horizontal="center" vertical="center" wrapText="1"/>
    </xf>
    <xf numFmtId="44" fontId="23" fillId="5" borderId="5" xfId="1" applyFont="1" applyFill="1" applyBorder="1" applyAlignment="1">
      <alignment horizontal="left" vertical="center" wrapText="1"/>
    </xf>
    <xf numFmtId="10" fontId="13" fillId="5" borderId="5" xfId="0" applyNumberFormat="1" applyFont="1" applyFill="1" applyBorder="1" applyAlignment="1">
      <alignment horizontal="center" vertical="center"/>
    </xf>
    <xf numFmtId="3" fontId="13" fillId="0" borderId="5" xfId="1"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11" fillId="5" borderId="5" xfId="0" applyFont="1" applyFill="1" applyBorder="1" applyAlignment="1">
      <alignment horizontal="center" vertical="center"/>
    </xf>
    <xf numFmtId="3" fontId="13" fillId="5" borderId="5" xfId="1"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17" fontId="23" fillId="5" borderId="5" xfId="0" applyNumberFormat="1" applyFont="1" applyFill="1" applyBorder="1" applyAlignment="1">
      <alignment horizontal="center" vertical="center" wrapText="1"/>
    </xf>
    <xf numFmtId="0" fontId="9" fillId="0" borderId="0" xfId="0" applyFont="1"/>
    <xf numFmtId="0" fontId="24" fillId="0" borderId="0" xfId="0" applyFont="1"/>
    <xf numFmtId="0" fontId="13" fillId="5" borderId="6" xfId="0" applyFont="1" applyFill="1" applyBorder="1" applyAlignment="1">
      <alignment horizontal="center" vertical="center" wrapText="1"/>
    </xf>
    <xf numFmtId="0" fontId="19" fillId="0" borderId="0" xfId="0" applyFont="1" applyAlignment="1">
      <alignment vertical="top" wrapText="1"/>
    </xf>
    <xf numFmtId="0" fontId="13" fillId="4" borderId="5" xfId="0" applyNumberFormat="1" applyFont="1" applyFill="1" applyBorder="1" applyAlignment="1">
      <alignment horizontal="center" vertical="center" wrapText="1"/>
    </xf>
    <xf numFmtId="0" fontId="13" fillId="4" borderId="5" xfId="11" applyNumberFormat="1" applyFont="1" applyFill="1" applyBorder="1" applyAlignment="1">
      <alignment horizontal="center" vertical="center" wrapText="1"/>
    </xf>
    <xf numFmtId="9" fontId="13" fillId="5" borderId="5" xfId="0" applyNumberFormat="1" applyFont="1" applyFill="1" applyBorder="1" applyAlignment="1">
      <alignment horizontal="center" vertical="center"/>
    </xf>
    <xf numFmtId="44" fontId="13" fillId="5" borderId="5" xfId="0" applyNumberFormat="1" applyFont="1" applyFill="1" applyBorder="1" applyAlignment="1">
      <alignment horizontal="right" vertical="center" wrapText="1"/>
    </xf>
    <xf numFmtId="0" fontId="9" fillId="5" borderId="5" xfId="0" applyFont="1" applyFill="1" applyBorder="1" applyAlignment="1">
      <alignment vertical="center"/>
    </xf>
    <xf numFmtId="0" fontId="9" fillId="5" borderId="5" xfId="0" applyFont="1" applyFill="1" applyBorder="1" applyAlignment="1">
      <alignment vertical="center" wrapText="1"/>
    </xf>
    <xf numFmtId="0" fontId="9" fillId="4" borderId="5" xfId="0" applyFont="1" applyFill="1" applyBorder="1" applyAlignment="1">
      <alignment vertical="center"/>
    </xf>
    <xf numFmtId="0" fontId="9" fillId="5"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0" fillId="0" borderId="0" xfId="0" applyAlignment="1">
      <alignment horizontal="center" vertical="center"/>
    </xf>
    <xf numFmtId="0" fontId="9" fillId="4" borderId="5" xfId="0" applyNumberFormat="1" applyFont="1" applyFill="1" applyBorder="1" applyAlignment="1">
      <alignment horizontal="center" vertical="center"/>
    </xf>
    <xf numFmtId="44" fontId="9" fillId="4" borderId="5" xfId="1" applyFont="1" applyFill="1" applyBorder="1" applyAlignment="1">
      <alignment vertical="center"/>
    </xf>
    <xf numFmtId="4" fontId="13" fillId="0" borderId="5" xfId="1" applyNumberFormat="1" applyFont="1" applyFill="1" applyBorder="1" applyAlignment="1">
      <alignment horizontal="center" vertical="center" wrapText="1"/>
    </xf>
    <xf numFmtId="4" fontId="13" fillId="0" borderId="5" xfId="3" applyNumberFormat="1" applyFont="1" applyFill="1" applyBorder="1" applyAlignment="1">
      <alignment horizontal="center" vertical="center"/>
    </xf>
    <xf numFmtId="4" fontId="13" fillId="5" borderId="5" xfId="0" applyNumberFormat="1" applyFont="1" applyFill="1" applyBorder="1" applyAlignment="1">
      <alignment horizontal="center" vertical="center"/>
    </xf>
    <xf numFmtId="4" fontId="13" fillId="5" borderId="5" xfId="0" applyNumberFormat="1" applyFont="1" applyFill="1" applyBorder="1" applyAlignment="1">
      <alignment horizontal="center" vertical="center" wrapText="1"/>
    </xf>
    <xf numFmtId="4" fontId="13" fillId="5" borderId="5" xfId="0" applyNumberFormat="1" applyFont="1" applyFill="1" applyBorder="1" applyAlignment="1">
      <alignment horizontal="right" vertical="center" wrapText="1"/>
    </xf>
    <xf numFmtId="44" fontId="16" fillId="0" borderId="5" xfId="3" applyNumberFormat="1" applyFont="1" applyFill="1" applyBorder="1" applyAlignment="1">
      <alignment horizontal="center" vertical="center" wrapText="1"/>
    </xf>
    <xf numFmtId="0" fontId="17" fillId="0" borderId="0" xfId="3" applyFont="1" applyFill="1"/>
    <xf numFmtId="0" fontId="9" fillId="4" borderId="5" xfId="0" applyFont="1" applyFill="1" applyBorder="1" applyAlignment="1">
      <alignment horizontal="center" vertical="center"/>
    </xf>
    <xf numFmtId="0" fontId="5" fillId="3" borderId="5" xfId="0"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27" fillId="0" borderId="0" xfId="0" applyFont="1" applyFill="1" applyAlignment="1">
      <alignment vertical="top" wrapText="1"/>
    </xf>
    <xf numFmtId="0" fontId="5" fillId="3" borderId="5" xfId="0" applyFont="1" applyFill="1" applyBorder="1" applyAlignment="1">
      <alignment horizontal="center" vertical="center" wrapText="1"/>
    </xf>
    <xf numFmtId="0" fontId="0" fillId="4" borderId="5" xfId="0" applyFill="1" applyBorder="1" applyAlignment="1">
      <alignment horizontal="center" vertical="center"/>
    </xf>
    <xf numFmtId="0" fontId="8" fillId="0" borderId="0" xfId="3" applyFont="1" applyFill="1" applyBorder="1" applyAlignment="1">
      <alignment horizontal="justify" vertical="center" wrapText="1"/>
    </xf>
    <xf numFmtId="0" fontId="13" fillId="0" borderId="0" xfId="3" applyFont="1" applyFill="1" applyBorder="1"/>
    <xf numFmtId="0" fontId="8" fillId="0" borderId="0" xfId="3" applyFont="1" applyFill="1" applyBorder="1" applyAlignment="1">
      <alignment vertical="center" wrapText="1"/>
    </xf>
    <xf numFmtId="0" fontId="9" fillId="0" borderId="5" xfId="0" applyFont="1" applyBorder="1"/>
    <xf numFmtId="0" fontId="9" fillId="0" borderId="0" xfId="0" applyFont="1" applyAlignment="1">
      <alignment horizontal="center" vertical="center"/>
    </xf>
    <xf numFmtId="0" fontId="9" fillId="0" borderId="5" xfId="0" applyFont="1" applyBorder="1" applyAlignment="1">
      <alignment horizontal="center" vertical="center"/>
    </xf>
    <xf numFmtId="8"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13" fillId="4" borderId="8" xfId="0" applyFont="1" applyFill="1" applyBorder="1" applyAlignment="1">
      <alignment horizontal="center" vertical="center" wrapText="1"/>
    </xf>
    <xf numFmtId="0" fontId="0" fillId="0" borderId="0" xfId="0" applyFill="1" applyAlignment="1">
      <alignment horizontal="center" vertical="center"/>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44" fontId="14" fillId="5" borderId="5" xfId="1" applyFont="1" applyFill="1" applyBorder="1" applyAlignment="1">
      <alignment horizontal="center" vertical="center" wrapText="1"/>
    </xf>
    <xf numFmtId="14" fontId="13" fillId="5" borderId="5" xfId="0" applyNumberFormat="1" applyFont="1" applyFill="1" applyBorder="1" applyAlignment="1">
      <alignment horizontal="center" vertical="center"/>
    </xf>
    <xf numFmtId="15" fontId="13" fillId="5" borderId="5" xfId="0" applyNumberFormat="1" applyFont="1" applyFill="1" applyBorder="1" applyAlignment="1">
      <alignment horizontal="center" vertical="center"/>
    </xf>
    <xf numFmtId="0" fontId="25" fillId="0" borderId="0" xfId="0" applyFont="1" applyFill="1" applyAlignment="1">
      <alignment vertical="top" wrapText="1"/>
    </xf>
    <xf numFmtId="0" fontId="13" fillId="5" borderId="5" xfId="0" applyFont="1" applyFill="1" applyBorder="1" applyAlignment="1">
      <alignment horizontal="center" vertical="center" wrapText="1"/>
    </xf>
    <xf numFmtId="0" fontId="9" fillId="0" borderId="0" xfId="0" applyFont="1" applyFill="1" applyAlignment="1">
      <alignment vertical="center" wrapText="1"/>
    </xf>
    <xf numFmtId="0" fontId="9" fillId="0" borderId="5" xfId="0" applyFont="1" applyBorder="1" applyAlignment="1">
      <alignment vertical="center" wrapText="1"/>
    </xf>
    <xf numFmtId="0" fontId="2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3" fillId="4" borderId="5" xfId="0" quotePrefix="1" applyFont="1" applyFill="1" applyBorder="1" applyAlignment="1">
      <alignment horizontal="center" vertical="center" wrapText="1"/>
    </xf>
    <xf numFmtId="4" fontId="9" fillId="0" borderId="5" xfId="0" applyNumberFormat="1" applyFont="1" applyBorder="1" applyAlignment="1">
      <alignment horizontal="center" vertical="center"/>
    </xf>
    <xf numFmtId="4" fontId="9" fillId="0" borderId="5" xfId="0" applyNumberFormat="1" applyFont="1" applyBorder="1" applyAlignment="1">
      <alignment vertical="center"/>
    </xf>
    <xf numFmtId="4" fontId="9" fillId="0" borderId="0" xfId="0" applyNumberFormat="1" applyFont="1"/>
    <xf numFmtId="0" fontId="20" fillId="0" borderId="0" xfId="0" applyFont="1" applyFill="1" applyBorder="1" applyAlignment="1">
      <alignment vertical="center" wrapText="1"/>
    </xf>
    <xf numFmtId="0" fontId="15" fillId="0" borderId="0" xfId="0" applyFont="1" applyFill="1" applyBorder="1" applyAlignment="1">
      <alignment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center"/>
    </xf>
    <xf numFmtId="1" fontId="9" fillId="4" borderId="5" xfId="0" applyNumberFormat="1" applyFont="1" applyFill="1" applyBorder="1" applyAlignment="1">
      <alignment horizontal="center" vertical="center"/>
    </xf>
    <xf numFmtId="14" fontId="13" fillId="5" borderId="5" xfId="0" quotePrefix="1" applyNumberFormat="1" applyFont="1" applyFill="1" applyBorder="1" applyAlignment="1">
      <alignment horizontal="center" vertical="center"/>
    </xf>
    <xf numFmtId="0" fontId="9" fillId="4" borderId="5"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9" fillId="4" borderId="3" xfId="0" applyFont="1" applyFill="1" applyBorder="1" applyAlignment="1">
      <alignment horizontal="center" vertical="center"/>
    </xf>
    <xf numFmtId="44" fontId="9" fillId="4" borderId="3" xfId="1" applyFont="1" applyFill="1" applyBorder="1" applyAlignment="1">
      <alignment vertical="center"/>
    </xf>
    <xf numFmtId="0" fontId="9" fillId="4" borderId="3" xfId="0" applyFont="1" applyFill="1" applyBorder="1" applyAlignment="1">
      <alignment vertical="center"/>
    </xf>
    <xf numFmtId="0" fontId="9" fillId="4" borderId="5"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5" xfId="0" quotePrefix="1" applyFont="1" applyFill="1" applyBorder="1" applyAlignment="1">
      <alignment horizontal="center" vertical="center"/>
    </xf>
    <xf numFmtId="0" fontId="9" fillId="0" borderId="18" xfId="0" applyFont="1" applyFill="1" applyBorder="1" applyAlignment="1"/>
    <xf numFmtId="0" fontId="9" fillId="0" borderId="7" xfId="0" applyFont="1" applyFill="1" applyBorder="1" applyAlignment="1"/>
    <xf numFmtId="0" fontId="13" fillId="4" borderId="5" xfId="3" applyFont="1" applyFill="1" applyBorder="1" applyAlignment="1">
      <alignment horizontal="center" vertical="center" wrapText="1"/>
    </xf>
    <xf numFmtId="44" fontId="13" fillId="4" borderId="5" xfId="3" applyNumberFormat="1" applyFont="1" applyFill="1" applyBorder="1" applyAlignment="1">
      <alignment horizontal="center" vertical="center" wrapText="1"/>
    </xf>
    <xf numFmtId="0" fontId="16" fillId="4" borderId="5" xfId="3" applyNumberFormat="1" applyFont="1" applyFill="1" applyBorder="1" applyAlignment="1">
      <alignment horizontal="center" vertical="center" wrapText="1"/>
    </xf>
    <xf numFmtId="0" fontId="16" fillId="4" borderId="5" xfId="3" applyFont="1" applyFill="1" applyBorder="1" applyAlignment="1">
      <alignment horizontal="center" vertical="center" wrapText="1"/>
    </xf>
    <xf numFmtId="9" fontId="16" fillId="4" borderId="5" xfId="3" applyNumberFormat="1" applyFont="1" applyFill="1" applyBorder="1" applyAlignment="1">
      <alignment horizontal="center" vertical="center" wrapText="1"/>
    </xf>
    <xf numFmtId="0" fontId="13" fillId="4" borderId="5" xfId="3" applyNumberFormat="1" applyFont="1" applyFill="1" applyBorder="1" applyAlignment="1">
      <alignment horizontal="center" vertical="center" wrapText="1"/>
    </xf>
    <xf numFmtId="9" fontId="13" fillId="4" borderId="5" xfId="3" applyNumberFormat="1" applyFont="1" applyFill="1" applyBorder="1" applyAlignment="1">
      <alignment horizontal="center" vertical="center" wrapText="1"/>
    </xf>
    <xf numFmtId="44" fontId="23" fillId="4" borderId="5" xfId="1" applyFont="1" applyFill="1" applyBorder="1" applyAlignment="1">
      <alignment horizontal="left" vertical="center" wrapText="1"/>
    </xf>
    <xf numFmtId="9" fontId="13" fillId="4" borderId="5" xfId="2" applyFont="1" applyFill="1" applyBorder="1" applyAlignment="1">
      <alignment horizontal="center" vertical="center" wrapText="1"/>
    </xf>
    <xf numFmtId="14" fontId="13" fillId="4" borderId="5" xfId="3" applyNumberFormat="1" applyFont="1" applyFill="1" applyBorder="1" applyAlignment="1">
      <alignment horizontal="center" vertical="center" wrapText="1"/>
    </xf>
    <xf numFmtId="14" fontId="13" fillId="4" borderId="5" xfId="3" quotePrefix="1" applyNumberFormat="1" applyFont="1" applyFill="1" applyBorder="1" applyAlignment="1">
      <alignment horizontal="center" vertical="center" wrapText="1"/>
    </xf>
    <xf numFmtId="164" fontId="23" fillId="4" borderId="5" xfId="0" applyNumberFormat="1" applyFont="1" applyFill="1" applyBorder="1" applyAlignment="1">
      <alignment horizontal="center" vertical="center" wrapText="1"/>
    </xf>
    <xf numFmtId="14" fontId="13" fillId="4" borderId="5" xfId="0" quotePrefix="1" applyNumberFormat="1" applyFont="1" applyFill="1" applyBorder="1" applyAlignment="1">
      <alignment horizontal="center" vertical="center"/>
    </xf>
    <xf numFmtId="14" fontId="23" fillId="4"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9" fillId="5" borderId="5" xfId="0" applyFont="1" applyFill="1" applyBorder="1" applyAlignment="1">
      <alignment horizontal="left" vertical="center" wrapText="1"/>
    </xf>
    <xf numFmtId="3" fontId="5" fillId="3" borderId="3" xfId="6"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44" fontId="13" fillId="5" borderId="5" xfId="1" applyFont="1" applyFill="1" applyBorder="1" applyAlignment="1">
      <alignment horizontal="center" vertical="center"/>
    </xf>
    <xf numFmtId="0" fontId="9" fillId="4"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center" wrapText="1"/>
    </xf>
    <xf numFmtId="0" fontId="28" fillId="0" borderId="0" xfId="3" applyFont="1" applyFill="1" applyBorder="1" applyAlignment="1">
      <alignment vertical="center" wrapText="1"/>
    </xf>
    <xf numFmtId="0" fontId="13" fillId="0" borderId="0" xfId="0" applyFont="1" applyFill="1" applyBorder="1" applyAlignment="1"/>
    <xf numFmtId="4" fontId="5" fillId="3" borderId="5" xfId="5"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0" xfId="0" applyFont="1" applyFill="1" applyBorder="1" applyAlignment="1">
      <alignment vertical="center" wrapText="1"/>
    </xf>
    <xf numFmtId="0" fontId="8" fillId="0" borderId="5" xfId="3" applyFont="1" applyFill="1" applyBorder="1" applyAlignment="1">
      <alignment horizontal="left" vertical="center" wrapText="1"/>
    </xf>
    <xf numFmtId="0" fontId="30" fillId="0" borderId="0" xfId="0" applyFont="1" applyAlignment="1">
      <alignment wrapText="1"/>
    </xf>
    <xf numFmtId="44" fontId="13" fillId="5" borderId="5" xfId="1" applyFont="1" applyFill="1" applyBorder="1" applyAlignment="1">
      <alignment horizontal="center" vertical="center"/>
    </xf>
    <xf numFmtId="9" fontId="13" fillId="4" borderId="5" xfId="0" applyNumberFormat="1"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vertical="center" wrapText="1"/>
    </xf>
    <xf numFmtId="44" fontId="9" fillId="0" borderId="5" xfId="1" applyFont="1" applyFill="1" applyBorder="1" applyAlignment="1">
      <alignment vertical="center"/>
    </xf>
    <xf numFmtId="0" fontId="9" fillId="0" borderId="5" xfId="0" applyNumberFormat="1" applyFont="1" applyFill="1" applyBorder="1" applyAlignment="1">
      <alignment horizontal="center" vertical="center"/>
    </xf>
    <xf numFmtId="44" fontId="13" fillId="0" borderId="5" xfId="1" applyFont="1" applyFill="1" applyBorder="1" applyAlignment="1">
      <alignment vertical="center"/>
    </xf>
    <xf numFmtId="44" fontId="13" fillId="0" borderId="5" xfId="12" applyFont="1" applyFill="1" applyBorder="1" applyAlignment="1">
      <alignment vertical="center"/>
    </xf>
    <xf numFmtId="9" fontId="13" fillId="0" borderId="5" xfId="0" applyNumberFormat="1" applyFont="1" applyFill="1" applyBorder="1" applyAlignment="1">
      <alignment horizontal="center" vertical="center"/>
    </xf>
    <xf numFmtId="44" fontId="13" fillId="0" borderId="5" xfId="1" applyFont="1" applyFill="1" applyBorder="1" applyAlignment="1">
      <alignment vertical="center" wrapText="1"/>
    </xf>
    <xf numFmtId="0" fontId="13" fillId="0" borderId="5" xfId="0" applyFont="1" applyFill="1" applyBorder="1" applyAlignment="1">
      <alignment vertical="center"/>
    </xf>
    <xf numFmtId="14" fontId="13" fillId="0" borderId="5" xfId="0" applyNumberFormat="1" applyFont="1" applyFill="1" applyBorder="1" applyAlignment="1">
      <alignment vertical="center"/>
    </xf>
    <xf numFmtId="0" fontId="13" fillId="0" borderId="5" xfId="0" quotePrefix="1" applyFont="1" applyFill="1" applyBorder="1" applyAlignment="1">
      <alignment vertical="center"/>
    </xf>
    <xf numFmtId="44" fontId="13" fillId="4" borderId="5" xfId="3" applyNumberFormat="1" applyFont="1" applyFill="1" applyBorder="1" applyAlignment="1">
      <alignment horizontal="center" vertical="center"/>
    </xf>
    <xf numFmtId="4" fontId="5" fillId="3" borderId="5" xfId="5" applyNumberFormat="1" applyFont="1" applyFill="1" applyBorder="1" applyAlignment="1">
      <alignment horizontal="center" vertical="center" wrapText="1"/>
    </xf>
    <xf numFmtId="44" fontId="13" fillId="4" borderId="5" xfId="1" applyFont="1" applyFill="1" applyBorder="1" applyAlignment="1">
      <alignment horizontal="center" vertical="center"/>
    </xf>
    <xf numFmtId="8" fontId="0" fillId="0" borderId="0" xfId="0" applyNumberFormat="1"/>
    <xf numFmtId="44"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44" fontId="13" fillId="4" borderId="5" xfId="1" applyFont="1" applyFill="1" applyBorder="1" applyAlignment="1">
      <alignment horizontal="center" vertical="center"/>
    </xf>
    <xf numFmtId="0" fontId="27" fillId="0" borderId="5" xfId="3" applyFont="1" applyFill="1" applyBorder="1" applyAlignment="1">
      <alignment horizontal="justify" vertical="center" wrapText="1"/>
    </xf>
    <xf numFmtId="0" fontId="9" fillId="0" borderId="0" xfId="0" applyFont="1" applyBorder="1"/>
    <xf numFmtId="0" fontId="8" fillId="0" borderId="0" xfId="3"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3" applyFont="1" applyFill="1" applyBorder="1" applyAlignment="1">
      <alignment horizontal="left" vertical="center" wrapText="1"/>
    </xf>
    <xf numFmtId="0" fontId="31" fillId="0" borderId="5" xfId="3" applyFont="1" applyFill="1" applyBorder="1" applyAlignment="1">
      <alignment vertical="center" wrapText="1"/>
    </xf>
    <xf numFmtId="44" fontId="13" fillId="4" borderId="5" xfId="1" applyFont="1" applyFill="1" applyBorder="1" applyAlignment="1">
      <alignment vertical="center"/>
    </xf>
    <xf numFmtId="8" fontId="0" fillId="0" borderId="0" xfId="0" applyNumberFormat="1" applyAlignment="1">
      <alignment wrapText="1"/>
    </xf>
    <xf numFmtId="0" fontId="0" fillId="0" borderId="0" xfId="0" applyAlignment="1">
      <alignment wrapText="1"/>
    </xf>
    <xf numFmtId="0" fontId="0" fillId="0" borderId="5" xfId="0"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3" fillId="4" borderId="5" xfId="0" applyFont="1" applyFill="1" applyBorder="1" applyAlignment="1">
      <alignment horizontal="center" vertical="center"/>
    </xf>
    <xf numFmtId="44" fontId="13" fillId="5" borderId="5" xfId="1" applyFont="1" applyFill="1" applyBorder="1" applyAlignment="1">
      <alignment horizontal="center" vertical="center"/>
    </xf>
    <xf numFmtId="44" fontId="13" fillId="5" borderId="5" xfId="3"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3" fontId="5" fillId="3" borderId="5" xfId="6" applyNumberFormat="1" applyFont="1" applyFill="1" applyBorder="1" applyAlignment="1">
      <alignment horizontal="center" vertical="center" wrapText="1"/>
    </xf>
    <xf numFmtId="4" fontId="5" fillId="3" borderId="6" xfId="5" applyNumberFormat="1" applyFont="1" applyFill="1" applyBorder="1" applyAlignment="1">
      <alignment horizontal="center" vertical="center" wrapText="1"/>
    </xf>
    <xf numFmtId="4" fontId="5" fillId="3" borderId="7" xfId="5" applyNumberFormat="1" applyFont="1" applyFill="1" applyBorder="1" applyAlignment="1">
      <alignment horizontal="center" vertical="center" wrapText="1"/>
    </xf>
    <xf numFmtId="4" fontId="5" fillId="3" borderId="8" xfId="5"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3" fontId="5" fillId="3" borderId="2" xfId="4" applyNumberFormat="1" applyFont="1" applyFill="1" applyBorder="1" applyAlignment="1">
      <alignment horizontal="center" vertical="center" textRotation="90" wrapText="1"/>
    </xf>
    <xf numFmtId="3" fontId="5" fillId="3" borderId="4" xfId="4" applyNumberFormat="1" applyFont="1" applyFill="1" applyBorder="1" applyAlignment="1">
      <alignment horizontal="center" vertical="center" textRotation="90" wrapText="1"/>
    </xf>
    <xf numFmtId="0" fontId="5" fillId="3" borderId="5" xfId="6"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0" fontId="5" fillId="3" borderId="5" xfId="6" applyFont="1" applyFill="1" applyBorder="1" applyAlignment="1">
      <alignment horizontal="center" vertical="center"/>
    </xf>
    <xf numFmtId="0" fontId="5" fillId="3" borderId="6" xfId="6"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3" fontId="5" fillId="3" borderId="1"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0" borderId="0" xfId="6"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3" borderId="5" xfId="5"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5" xfId="0" applyBorder="1" applyAlignment="1">
      <alignment horizontal="center" vertical="center" wrapText="1"/>
    </xf>
    <xf numFmtId="4" fontId="5" fillId="3" borderId="5" xfId="5" applyNumberFormat="1" applyFont="1" applyFill="1" applyBorder="1" applyAlignment="1">
      <alignment horizontal="center"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4" fontId="5" fillId="3" borderId="1" xfId="5" applyNumberFormat="1" applyFont="1" applyFill="1" applyBorder="1" applyAlignment="1">
      <alignment horizontal="center" vertical="center" wrapText="1"/>
    </xf>
    <xf numFmtId="4" fontId="5" fillId="3" borderId="9" xfId="5" applyNumberFormat="1" applyFont="1" applyFill="1" applyBorder="1" applyAlignment="1">
      <alignment horizontal="center" vertical="center" wrapText="1"/>
    </xf>
    <xf numFmtId="4" fontId="5" fillId="3" borderId="3" xfId="5"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3" fontId="5" fillId="3" borderId="6" xfId="6" applyNumberFormat="1" applyFont="1" applyFill="1" applyBorder="1" applyAlignment="1">
      <alignment horizontal="center" vertical="center" wrapText="1"/>
    </xf>
    <xf numFmtId="0" fontId="27" fillId="0" borderId="0" xfId="0" applyFont="1" applyFill="1" applyAlignment="1">
      <alignment horizontal="left" vertical="top"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44" fontId="13" fillId="5" borderId="1" xfId="1" applyFont="1" applyFill="1" applyBorder="1" applyAlignment="1">
      <alignment horizontal="center" vertical="center"/>
    </xf>
    <xf numFmtId="44" fontId="13" fillId="5" borderId="9" xfId="1" applyFont="1" applyFill="1" applyBorder="1" applyAlignment="1">
      <alignment horizontal="center" vertical="center"/>
    </xf>
    <xf numFmtId="44" fontId="13" fillId="5" borderId="3" xfId="1" applyFont="1" applyFill="1" applyBorder="1" applyAlignment="1">
      <alignment horizontal="center" vertical="center"/>
    </xf>
    <xf numFmtId="0" fontId="13" fillId="5" borderId="9"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9" xfId="0" applyFont="1" applyFill="1" applyBorder="1" applyAlignment="1">
      <alignment horizontal="center" vertical="center" wrapText="1"/>
    </xf>
    <xf numFmtId="44" fontId="13" fillId="4" borderId="1" xfId="1" applyFont="1" applyFill="1" applyBorder="1" applyAlignment="1">
      <alignment horizontal="center" vertical="center"/>
    </xf>
    <xf numFmtId="44" fontId="13" fillId="4" borderId="9" xfId="1" applyFont="1" applyFill="1" applyBorder="1" applyAlignment="1">
      <alignment horizontal="center" vertical="center"/>
    </xf>
    <xf numFmtId="44" fontId="13" fillId="4" borderId="3" xfId="1" applyFont="1" applyFill="1" applyBorder="1" applyAlignment="1">
      <alignment horizontal="center" vertical="center"/>
    </xf>
    <xf numFmtId="0" fontId="13"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 xfId="0" applyFont="1" applyFill="1" applyBorder="1" applyAlignment="1">
      <alignment horizontal="center" vertical="center"/>
    </xf>
    <xf numFmtId="44" fontId="13" fillId="4" borderId="1" xfId="1" applyFont="1" applyFill="1" applyBorder="1" applyAlignment="1">
      <alignment horizontal="center" vertical="center" wrapText="1"/>
    </xf>
    <xf numFmtId="44" fontId="13" fillId="4" borderId="9" xfId="1" applyFont="1" applyFill="1" applyBorder="1" applyAlignment="1">
      <alignment horizontal="center" vertical="center" wrapText="1"/>
    </xf>
    <xf numFmtId="44" fontId="13" fillId="4" borderId="5" xfId="1" applyFont="1" applyFill="1" applyBorder="1" applyAlignment="1">
      <alignment horizontal="center" vertical="center" wrapText="1"/>
    </xf>
    <xf numFmtId="44" fontId="13" fillId="5" borderId="5" xfId="1" applyFont="1" applyFill="1" applyBorder="1" applyAlignment="1">
      <alignment horizontal="center" vertical="center"/>
    </xf>
    <xf numFmtId="44" fontId="13" fillId="4" borderId="5" xfId="1" applyFont="1" applyFill="1" applyBorder="1" applyAlignment="1">
      <alignment horizontal="center" vertical="center"/>
    </xf>
    <xf numFmtId="0" fontId="27" fillId="0" borderId="0" xfId="0" applyFont="1" applyFill="1" applyAlignment="1">
      <alignment horizontal="center" vertical="top" wrapText="1"/>
    </xf>
    <xf numFmtId="0" fontId="9" fillId="5" borderId="5"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3" xfId="0" applyFont="1" applyFill="1" applyBorder="1" applyAlignment="1">
      <alignment horizontal="left" vertical="center" wrapText="1"/>
    </xf>
    <xf numFmtId="44" fontId="13" fillId="4" borderId="1" xfId="12" applyFont="1" applyFill="1" applyBorder="1" applyAlignment="1">
      <alignment horizontal="center" vertical="center"/>
    </xf>
    <xf numFmtId="44" fontId="13" fillId="4" borderId="3" xfId="12" applyFont="1" applyFill="1" applyBorder="1" applyAlignment="1">
      <alignment horizontal="center" vertical="center"/>
    </xf>
    <xf numFmtId="44" fontId="13" fillId="4" borderId="9" xfId="12"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 xfId="0" applyFont="1" applyFill="1" applyBorder="1" applyAlignment="1">
      <alignment horizontal="center" vertical="center"/>
    </xf>
    <xf numFmtId="44" fontId="9" fillId="4" borderId="1" xfId="12" applyFont="1" applyFill="1" applyBorder="1" applyAlignment="1">
      <alignment horizontal="center" vertical="center"/>
    </xf>
    <xf numFmtId="44" fontId="9" fillId="4" borderId="9" xfId="12" applyFont="1" applyFill="1" applyBorder="1" applyAlignment="1">
      <alignment horizontal="center" vertical="center"/>
    </xf>
    <xf numFmtId="44" fontId="9" fillId="4" borderId="3" xfId="12"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10" fontId="13" fillId="4" borderId="1" xfId="2" applyNumberFormat="1" applyFont="1" applyFill="1" applyBorder="1" applyAlignment="1">
      <alignment horizontal="center" vertical="center"/>
    </xf>
    <xf numFmtId="10" fontId="13" fillId="4" borderId="3" xfId="2"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9" fontId="13" fillId="4" borderId="9" xfId="0" applyNumberFormat="1" applyFont="1" applyFill="1" applyBorder="1" applyAlignment="1">
      <alignment horizontal="center" vertical="center"/>
    </xf>
    <xf numFmtId="9" fontId="13" fillId="4" borderId="3" xfId="0" applyNumberFormat="1" applyFont="1" applyFill="1" applyBorder="1" applyAlignment="1">
      <alignment horizontal="center" vertical="center"/>
    </xf>
    <xf numFmtId="10" fontId="13" fillId="4" borderId="1" xfId="0" applyNumberFormat="1" applyFont="1" applyFill="1" applyBorder="1" applyAlignment="1">
      <alignment horizontal="center" vertical="center"/>
    </xf>
    <xf numFmtId="10" fontId="13" fillId="4" borderId="3"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43" fontId="9" fillId="4" borderId="1" xfId="11" applyFont="1" applyFill="1" applyBorder="1" applyAlignment="1">
      <alignment horizontal="center" vertical="center"/>
    </xf>
    <xf numFmtId="43" fontId="9" fillId="4" borderId="9" xfId="11" applyFont="1" applyFill="1" applyBorder="1" applyAlignment="1">
      <alignment horizontal="center" vertical="center"/>
    </xf>
    <xf numFmtId="43" fontId="9" fillId="4" borderId="3" xfId="11" applyFont="1" applyFill="1" applyBorder="1" applyAlignment="1">
      <alignment horizontal="center" vertical="center"/>
    </xf>
    <xf numFmtId="9" fontId="13" fillId="4" borderId="16" xfId="0" applyNumberFormat="1" applyFont="1" applyFill="1" applyBorder="1" applyAlignment="1">
      <alignment horizontal="center" vertical="center"/>
    </xf>
    <xf numFmtId="9" fontId="13" fillId="4" borderId="21" xfId="0" applyNumberFormat="1" applyFont="1" applyFill="1" applyBorder="1" applyAlignment="1">
      <alignment horizontal="center" vertical="center"/>
    </xf>
    <xf numFmtId="9" fontId="13" fillId="4" borderId="19" xfId="0" applyNumberFormat="1" applyFont="1" applyFill="1" applyBorder="1" applyAlignment="1">
      <alignment horizontal="center" vertical="center"/>
    </xf>
    <xf numFmtId="44" fontId="13" fillId="4" borderId="1" xfId="12" applyFont="1" applyFill="1" applyBorder="1" applyAlignment="1">
      <alignment horizontal="center" vertical="center" wrapText="1"/>
    </xf>
    <xf numFmtId="44" fontId="13" fillId="4" borderId="3" xfId="12" applyFont="1" applyFill="1" applyBorder="1" applyAlignment="1">
      <alignment horizontal="center" vertical="center" wrapText="1"/>
    </xf>
    <xf numFmtId="44" fontId="13" fillId="4" borderId="9" xfId="12" applyFont="1" applyFill="1" applyBorder="1" applyAlignment="1">
      <alignment horizontal="center" vertical="center" wrapText="1"/>
    </xf>
    <xf numFmtId="0" fontId="13" fillId="4" borderId="1" xfId="0" quotePrefix="1" applyFont="1" applyFill="1" applyBorder="1" applyAlignment="1">
      <alignment horizontal="center" vertical="center"/>
    </xf>
    <xf numFmtId="0" fontId="13" fillId="4" borderId="9" xfId="0" quotePrefix="1" applyFont="1" applyFill="1" applyBorder="1" applyAlignment="1">
      <alignment horizontal="center" vertical="center"/>
    </xf>
    <xf numFmtId="0" fontId="13" fillId="4" borderId="3" xfId="0" quotePrefix="1" applyFont="1" applyFill="1" applyBorder="1" applyAlignment="1">
      <alignment horizontal="center" vertical="center"/>
    </xf>
    <xf numFmtId="14" fontId="13" fillId="4" borderId="1" xfId="0" applyNumberFormat="1" applyFont="1" applyFill="1" applyBorder="1" applyAlignment="1">
      <alignment horizontal="center" vertical="center"/>
    </xf>
    <xf numFmtId="14" fontId="13" fillId="4" borderId="9" xfId="0" applyNumberFormat="1" applyFont="1" applyFill="1" applyBorder="1" applyAlignment="1">
      <alignment horizontal="center" vertical="center"/>
    </xf>
    <xf numFmtId="14" fontId="13" fillId="4" borderId="3" xfId="0" applyNumberFormat="1" applyFont="1" applyFill="1" applyBorder="1" applyAlignment="1">
      <alignment horizontal="center" vertical="center"/>
    </xf>
    <xf numFmtId="14" fontId="13" fillId="4" borderId="1" xfId="0" quotePrefix="1" applyNumberFormat="1" applyFont="1" applyFill="1" applyBorder="1" applyAlignment="1">
      <alignment horizontal="center" vertical="center"/>
    </xf>
    <xf numFmtId="0" fontId="13" fillId="4" borderId="9" xfId="0" quotePrefix="1" applyFont="1" applyFill="1" applyBorder="1" applyAlignment="1">
      <alignment horizontal="center" vertical="center" wrapText="1"/>
    </xf>
    <xf numFmtId="0" fontId="13" fillId="4" borderId="3" xfId="0" quotePrefix="1" applyFont="1" applyFill="1" applyBorder="1" applyAlignment="1">
      <alignment horizontal="center" vertical="center" wrapText="1"/>
    </xf>
    <xf numFmtId="44" fontId="13" fillId="0" borderId="1" xfId="1" applyFont="1" applyFill="1" applyBorder="1" applyAlignment="1">
      <alignment horizontal="center" vertical="center"/>
    </xf>
    <xf numFmtId="44" fontId="13" fillId="0" borderId="9" xfId="1" applyFont="1" applyFill="1" applyBorder="1" applyAlignment="1">
      <alignment horizontal="center" vertical="center"/>
    </xf>
    <xf numFmtId="44" fontId="13" fillId="0" borderId="3" xfId="1"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13" fillId="0" borderId="1" xfId="0" quotePrefix="1" applyFont="1" applyFill="1" applyBorder="1" applyAlignment="1">
      <alignment horizontal="center" vertical="center"/>
    </xf>
    <xf numFmtId="0" fontId="13" fillId="0" borderId="9" xfId="0" quotePrefix="1" applyFont="1" applyFill="1" applyBorder="1" applyAlignment="1">
      <alignment horizontal="center" vertical="center"/>
    </xf>
    <xf numFmtId="0" fontId="13" fillId="0" borderId="3" xfId="0" quotePrefix="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9"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xf>
    <xf numFmtId="44" fontId="13" fillId="0" borderId="1" xfId="12" applyFont="1" applyFill="1" applyBorder="1" applyAlignment="1">
      <alignment horizontal="center" vertical="center"/>
    </xf>
    <xf numFmtId="44" fontId="13" fillId="0" borderId="9" xfId="12" applyFont="1" applyFill="1" applyBorder="1" applyAlignment="1">
      <alignment horizontal="center" vertical="center"/>
    </xf>
    <xf numFmtId="44" fontId="13" fillId="0" borderId="3" xfId="12"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44" fontId="9" fillId="0" borderId="1" xfId="1" applyFont="1" applyFill="1" applyBorder="1" applyAlignment="1">
      <alignment horizontal="center" vertical="center"/>
    </xf>
    <xf numFmtId="44" fontId="9" fillId="0" borderId="9" xfId="1" applyFont="1" applyFill="1" applyBorder="1" applyAlignment="1">
      <alignment horizontal="center" vertical="center"/>
    </xf>
    <xf numFmtId="44" fontId="9" fillId="0" borderId="3" xfId="1"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10" fontId="13" fillId="0" borderId="1" xfId="0" applyNumberFormat="1" applyFont="1" applyFill="1" applyBorder="1" applyAlignment="1">
      <alignment horizontal="center" vertical="center"/>
    </xf>
    <xf numFmtId="10" fontId="13" fillId="0" borderId="9" xfId="0" applyNumberFormat="1" applyFont="1" applyFill="1" applyBorder="1" applyAlignment="1">
      <alignment horizontal="center" vertical="center"/>
    </xf>
    <xf numFmtId="10" fontId="13" fillId="0" borderId="3"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44" fontId="13" fillId="0" borderId="1" xfId="1" applyFont="1" applyFill="1" applyBorder="1" applyAlignment="1">
      <alignment horizontal="center" vertical="center" wrapText="1"/>
    </xf>
    <xf numFmtId="44" fontId="13" fillId="0" borderId="9" xfId="1" applyFont="1" applyFill="1" applyBorder="1" applyAlignment="1">
      <alignment horizontal="center" vertical="center" wrapText="1"/>
    </xf>
    <xf numFmtId="44" fontId="13" fillId="0" borderId="3" xfId="1" applyFont="1" applyFill="1" applyBorder="1" applyAlignment="1">
      <alignment horizontal="center" vertical="center" wrapText="1"/>
    </xf>
  </cellXfs>
  <cellStyles count="13">
    <cellStyle name="Buena" xfId="3" builtinId="26"/>
    <cellStyle name="Millares" xfId="11" builtinId="3"/>
    <cellStyle name="Moneda" xfId="1" builtinId="4"/>
    <cellStyle name="Moneda 2" xfId="12"/>
    <cellStyle name="Normal" xfId="0" builtinId="0"/>
    <cellStyle name="Normal 10" xfId="6"/>
    <cellStyle name="Normal 4" xfId="9"/>
    <cellStyle name="Normal 5" xfId="8"/>
    <cellStyle name="Normal 6" xfId="7"/>
    <cellStyle name="Normal 8" xfId="5"/>
    <cellStyle name="Normal 9" xfId="4"/>
    <cellStyle name="Normal_Hoja1" xfId="10"/>
    <cellStyle name="Porcentual" xfId="2" builtinId="5"/>
  </cellStyles>
  <dxfs count="0"/>
  <tableStyles count="0" defaultTableStyle="TableStyleMedium2" defaultPivotStyle="PivotStyleLight16"/>
  <colors>
    <mruColors>
      <color rgb="FFCC99FF"/>
      <color rgb="FFFFCCFF"/>
      <color rgb="FFFF66FF"/>
      <color rgb="FFFF66CC"/>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Z28"/>
  <sheetViews>
    <sheetView topLeftCell="AY1" zoomScale="90" zoomScaleNormal="90" workbookViewId="0">
      <selection activeCell="BO10" sqref="BO10"/>
    </sheetView>
  </sheetViews>
  <sheetFormatPr baseColWidth="10" defaultColWidth="11.5703125" defaultRowHeight="11.25"/>
  <cols>
    <col min="1" max="2" width="4.42578125" style="75" bestFit="1" customWidth="1"/>
    <col min="3" max="4" width="2.5703125" style="75" bestFit="1" customWidth="1"/>
    <col min="5" max="5" width="4.42578125" style="75" bestFit="1" customWidth="1"/>
    <col min="6" max="6" width="34.28515625" style="75" customWidth="1"/>
    <col min="7" max="7" width="42.85546875" style="75" customWidth="1"/>
    <col min="8" max="22" width="11.5703125" style="75"/>
    <col min="23" max="23" width="13.28515625" style="75" customWidth="1"/>
    <col min="24" max="24" width="13.7109375" style="75" customWidth="1"/>
    <col min="25" max="25" width="14.28515625" style="75" customWidth="1"/>
    <col min="26" max="27" width="11.5703125" style="75"/>
    <col min="28" max="28" width="12.42578125" style="75" customWidth="1"/>
    <col min="29" max="31" width="15.7109375" style="75" customWidth="1"/>
    <col min="32" max="32" width="11.5703125" style="75" customWidth="1"/>
    <col min="33" max="33" width="13.42578125" style="75" customWidth="1"/>
    <col min="34" max="34" width="12.140625" style="75" customWidth="1"/>
    <col min="35" max="35" width="11.5703125" style="75" customWidth="1"/>
    <col min="36" max="51" width="13.28515625" style="75" customWidth="1"/>
    <col min="52" max="52" width="14.42578125" style="75" customWidth="1"/>
    <col min="53" max="53" width="13.7109375" style="75" customWidth="1"/>
    <col min="54" max="54" width="16.140625" style="75" customWidth="1"/>
    <col min="55" max="55" width="13.5703125" style="75" customWidth="1"/>
    <col min="56" max="56" width="12.5703125" style="75" customWidth="1"/>
    <col min="57" max="57" width="12.85546875" style="75" customWidth="1"/>
    <col min="58" max="59" width="11.5703125" style="75"/>
    <col min="60" max="60" width="18.85546875" style="75" customWidth="1"/>
    <col min="61" max="66" width="11.5703125" style="75"/>
    <col min="67" max="67" width="71.5703125" style="75" customWidth="1"/>
    <col min="68" max="68" width="64.5703125" style="75" customWidth="1"/>
    <col min="69" max="69" width="5.7109375" style="75" customWidth="1"/>
    <col min="70" max="70" width="48.5703125" style="75" customWidth="1"/>
    <col min="71" max="16384" width="11.5703125" style="75"/>
  </cols>
  <sheetData>
    <row r="1" spans="1:78" ht="20.45" customHeight="1">
      <c r="A1" s="139"/>
      <c r="B1" s="140"/>
      <c r="C1" s="140"/>
      <c r="D1" s="140"/>
      <c r="E1" s="140"/>
      <c r="F1" s="140"/>
      <c r="G1" s="140"/>
    </row>
    <row r="2" spans="1:78" ht="20.45" customHeight="1">
      <c r="A2" s="140"/>
      <c r="B2" s="140"/>
      <c r="C2" s="140"/>
      <c r="D2" s="140"/>
      <c r="E2" s="140"/>
      <c r="F2" s="140"/>
      <c r="G2" s="140"/>
    </row>
    <row r="3" spans="1:78" ht="20.45" customHeight="1">
      <c r="A3" s="140"/>
      <c r="B3" s="140"/>
      <c r="C3" s="140"/>
      <c r="D3" s="140"/>
      <c r="E3" s="140"/>
      <c r="F3" s="140"/>
      <c r="G3" s="140"/>
    </row>
    <row r="4" spans="1:78" ht="20.45" customHeight="1">
      <c r="A4" s="140"/>
      <c r="B4" s="140"/>
      <c r="C4" s="140"/>
      <c r="D4" s="140"/>
      <c r="E4" s="140"/>
      <c r="F4" s="140"/>
      <c r="G4" s="140"/>
    </row>
    <row r="6" spans="1:78" s="7" customFormat="1" ht="25.5" customHeight="1">
      <c r="A6" s="6"/>
      <c r="F6" s="230"/>
      <c r="G6" s="230"/>
      <c r="H6" s="230"/>
      <c r="I6" s="230"/>
      <c r="J6" s="229" t="s">
        <v>7</v>
      </c>
      <c r="K6" s="229"/>
      <c r="L6" s="229"/>
      <c r="M6" s="229"/>
      <c r="N6" s="229"/>
      <c r="O6" s="229"/>
      <c r="P6" s="260" t="s">
        <v>13</v>
      </c>
      <c r="Q6" s="271" t="s">
        <v>14</v>
      </c>
      <c r="R6" s="229" t="s">
        <v>15</v>
      </c>
      <c r="S6" s="229" t="s">
        <v>16</v>
      </c>
      <c r="T6" s="260" t="s">
        <v>17</v>
      </c>
      <c r="U6" s="268" t="s">
        <v>18</v>
      </c>
      <c r="V6" s="268"/>
      <c r="W6" s="268"/>
      <c r="X6" s="9"/>
      <c r="Y6" s="9"/>
      <c r="Z6" s="9"/>
      <c r="AC6" s="225" t="s">
        <v>24</v>
      </c>
      <c r="AD6" s="225"/>
      <c r="AE6" s="225"/>
      <c r="AF6" s="241" t="s">
        <v>27</v>
      </c>
      <c r="AG6" s="242"/>
      <c r="AH6" s="242"/>
      <c r="AI6" s="242"/>
      <c r="AJ6" s="243"/>
      <c r="AK6" s="241" t="s">
        <v>87</v>
      </c>
      <c r="AL6" s="242"/>
      <c r="AM6" s="242"/>
      <c r="AN6" s="242"/>
      <c r="AO6" s="243"/>
      <c r="AP6" s="241" t="s">
        <v>135</v>
      </c>
      <c r="AQ6" s="242"/>
      <c r="AR6" s="242"/>
      <c r="AS6" s="242"/>
      <c r="AT6" s="243"/>
      <c r="AU6" s="241" t="s">
        <v>167</v>
      </c>
      <c r="AV6" s="242"/>
      <c r="AW6" s="242"/>
      <c r="AX6" s="242"/>
      <c r="AY6" s="243"/>
      <c r="AZ6" s="240" t="s">
        <v>30</v>
      </c>
      <c r="BA6" s="240"/>
      <c r="BB6" s="240"/>
      <c r="BC6" s="240"/>
      <c r="BD6" s="240"/>
      <c r="BE6" s="240"/>
      <c r="BF6" s="225" t="s">
        <v>33</v>
      </c>
      <c r="BG6" s="225" t="s">
        <v>34</v>
      </c>
      <c r="BH6" s="4" t="s">
        <v>36</v>
      </c>
      <c r="BI6" s="254"/>
      <c r="BJ6" s="254"/>
      <c r="BK6" s="254"/>
      <c r="BL6" s="254"/>
      <c r="BM6" s="254"/>
      <c r="BN6" s="254"/>
      <c r="BO6" s="235" t="s">
        <v>37</v>
      </c>
    </row>
    <row r="7" spans="1:78" s="7" customFormat="1" ht="62.25" customHeight="1">
      <c r="A7" s="231" t="s">
        <v>0</v>
      </c>
      <c r="B7" s="231" t="s">
        <v>1</v>
      </c>
      <c r="C7" s="231" t="s">
        <v>2</v>
      </c>
      <c r="D7" s="233" t="s">
        <v>3</v>
      </c>
      <c r="E7" s="233" t="s">
        <v>4</v>
      </c>
      <c r="F7" s="223" t="s">
        <v>5</v>
      </c>
      <c r="G7" s="223" t="s">
        <v>6</v>
      </c>
      <c r="H7" s="223" t="s">
        <v>38</v>
      </c>
      <c r="I7" s="223" t="s">
        <v>39</v>
      </c>
      <c r="J7" s="226" t="s">
        <v>8</v>
      </c>
      <c r="K7" s="227"/>
      <c r="L7" s="228"/>
      <c r="M7" s="226" t="s">
        <v>9</v>
      </c>
      <c r="N7" s="227"/>
      <c r="O7" s="228"/>
      <c r="P7" s="260"/>
      <c r="Q7" s="272"/>
      <c r="R7" s="229"/>
      <c r="S7" s="229"/>
      <c r="T7" s="260"/>
      <c r="U7" s="268" t="s">
        <v>19</v>
      </c>
      <c r="V7" s="268"/>
      <c r="W7" s="229" t="s">
        <v>20</v>
      </c>
      <c r="X7" s="255" t="s">
        <v>41</v>
      </c>
      <c r="Y7" s="255"/>
      <c r="Z7" s="256"/>
      <c r="AA7" s="236" t="s">
        <v>23</v>
      </c>
      <c r="AB7" s="252" t="s">
        <v>42</v>
      </c>
      <c r="AC7" s="225"/>
      <c r="AD7" s="225"/>
      <c r="AE7" s="225"/>
      <c r="AF7" s="244"/>
      <c r="AG7" s="245"/>
      <c r="AH7" s="245"/>
      <c r="AI7" s="245"/>
      <c r="AJ7" s="246"/>
      <c r="AK7" s="244"/>
      <c r="AL7" s="245"/>
      <c r="AM7" s="245"/>
      <c r="AN7" s="245"/>
      <c r="AO7" s="246"/>
      <c r="AP7" s="244"/>
      <c r="AQ7" s="245"/>
      <c r="AR7" s="245"/>
      <c r="AS7" s="245"/>
      <c r="AT7" s="246"/>
      <c r="AU7" s="244"/>
      <c r="AV7" s="245"/>
      <c r="AW7" s="245"/>
      <c r="AX7" s="245"/>
      <c r="AY7" s="246"/>
      <c r="AZ7" s="247" t="s">
        <v>31</v>
      </c>
      <c r="BA7" s="248"/>
      <c r="BB7" s="249"/>
      <c r="BC7" s="247" t="s">
        <v>32</v>
      </c>
      <c r="BD7" s="248"/>
      <c r="BE7" s="249"/>
      <c r="BF7" s="225"/>
      <c r="BG7" s="225"/>
      <c r="BH7" s="250" t="s">
        <v>43</v>
      </c>
      <c r="BI7" s="238" t="s">
        <v>45</v>
      </c>
      <c r="BJ7" s="238"/>
      <c r="BK7" s="235" t="s">
        <v>46</v>
      </c>
      <c r="BL7" s="235"/>
      <c r="BM7" s="235" t="s">
        <v>47</v>
      </c>
      <c r="BN7" s="239"/>
      <c r="BO7" s="235"/>
      <c r="BP7" s="211"/>
    </row>
    <row r="8" spans="1:78" s="7" customFormat="1" ht="105" customHeight="1">
      <c r="A8" s="232"/>
      <c r="B8" s="232"/>
      <c r="C8" s="232"/>
      <c r="D8" s="234"/>
      <c r="E8" s="234"/>
      <c r="F8" s="224"/>
      <c r="G8" s="224"/>
      <c r="H8" s="224"/>
      <c r="I8" s="224"/>
      <c r="J8" s="1" t="s">
        <v>10</v>
      </c>
      <c r="K8" s="1" t="s">
        <v>11</v>
      </c>
      <c r="L8" s="1" t="s">
        <v>12</v>
      </c>
      <c r="M8" s="1" t="s">
        <v>10</v>
      </c>
      <c r="N8" s="1" t="s">
        <v>11</v>
      </c>
      <c r="O8" s="1" t="s">
        <v>12</v>
      </c>
      <c r="P8" s="260"/>
      <c r="Q8" s="273"/>
      <c r="R8" s="229"/>
      <c r="S8" s="229"/>
      <c r="T8" s="260"/>
      <c r="U8" s="1" t="s">
        <v>21</v>
      </c>
      <c r="V8" s="2" t="s">
        <v>22</v>
      </c>
      <c r="W8" s="229"/>
      <c r="X8" s="11" t="s">
        <v>51</v>
      </c>
      <c r="Y8" s="11" t="s">
        <v>52</v>
      </c>
      <c r="Z8" s="12" t="s">
        <v>53</v>
      </c>
      <c r="AA8" s="237"/>
      <c r="AB8" s="253"/>
      <c r="AC8" s="3" t="s">
        <v>25</v>
      </c>
      <c r="AD8" s="3" t="s">
        <v>26</v>
      </c>
      <c r="AE8" s="3" t="s">
        <v>12</v>
      </c>
      <c r="AF8" s="8" t="s">
        <v>28</v>
      </c>
      <c r="AG8" s="8" t="s">
        <v>29</v>
      </c>
      <c r="AH8" s="8" t="s">
        <v>54</v>
      </c>
      <c r="AI8" s="8" t="s">
        <v>55</v>
      </c>
      <c r="AJ8" s="8" t="s">
        <v>12</v>
      </c>
      <c r="AK8" s="99" t="s">
        <v>28</v>
      </c>
      <c r="AL8" s="99" t="s">
        <v>29</v>
      </c>
      <c r="AM8" s="99" t="s">
        <v>54</v>
      </c>
      <c r="AN8" s="99" t="s">
        <v>55</v>
      </c>
      <c r="AO8" s="99" t="s">
        <v>12</v>
      </c>
      <c r="AP8" s="173" t="s">
        <v>28</v>
      </c>
      <c r="AQ8" s="173" t="s">
        <v>29</v>
      </c>
      <c r="AR8" s="173" t="s">
        <v>54</v>
      </c>
      <c r="AS8" s="173" t="s">
        <v>55</v>
      </c>
      <c r="AT8" s="173" t="s">
        <v>12</v>
      </c>
      <c r="AU8" s="218" t="s">
        <v>28</v>
      </c>
      <c r="AV8" s="218" t="s">
        <v>29</v>
      </c>
      <c r="AW8" s="218" t="s">
        <v>54</v>
      </c>
      <c r="AX8" s="218" t="s">
        <v>55</v>
      </c>
      <c r="AY8" s="218" t="s">
        <v>12</v>
      </c>
      <c r="AZ8" s="3" t="s">
        <v>25</v>
      </c>
      <c r="BA8" s="3" t="s">
        <v>26</v>
      </c>
      <c r="BB8" s="3" t="s">
        <v>12</v>
      </c>
      <c r="BC8" s="3" t="s">
        <v>25</v>
      </c>
      <c r="BD8" s="3" t="s">
        <v>26</v>
      </c>
      <c r="BE8" s="3" t="s">
        <v>12</v>
      </c>
      <c r="BF8" s="225"/>
      <c r="BG8" s="225"/>
      <c r="BH8" s="251"/>
      <c r="BI8" s="13" t="s">
        <v>59</v>
      </c>
      <c r="BJ8" s="14" t="s">
        <v>60</v>
      </c>
      <c r="BK8" s="15" t="s">
        <v>59</v>
      </c>
      <c r="BL8" s="16" t="s">
        <v>61</v>
      </c>
      <c r="BM8" s="17" t="s">
        <v>62</v>
      </c>
      <c r="BN8" s="18" t="s">
        <v>63</v>
      </c>
      <c r="BO8" s="235"/>
      <c r="BP8" s="211"/>
    </row>
    <row r="9" spans="1:78">
      <c r="BP9" s="209"/>
    </row>
    <row r="10" spans="1:78" s="49" customFormat="1" ht="151.5" customHeight="1">
      <c r="A10" s="50">
        <v>113</v>
      </c>
      <c r="B10" s="51">
        <v>17</v>
      </c>
      <c r="C10" s="51">
        <v>18</v>
      </c>
      <c r="D10" s="50">
        <v>2</v>
      </c>
      <c r="E10" s="51">
        <v>1</v>
      </c>
      <c r="F10" s="52" t="s">
        <v>68</v>
      </c>
      <c r="G10" s="52" t="s">
        <v>69</v>
      </c>
      <c r="H10" s="51">
        <v>2011</v>
      </c>
      <c r="I10" s="51" t="s">
        <v>67</v>
      </c>
      <c r="J10" s="53">
        <v>812</v>
      </c>
      <c r="K10" s="53">
        <v>627</v>
      </c>
      <c r="L10" s="53">
        <v>1439</v>
      </c>
      <c r="M10" s="53">
        <v>26</v>
      </c>
      <c r="N10" s="53">
        <v>9</v>
      </c>
      <c r="O10" s="53">
        <f>+M10+N10</f>
        <v>35</v>
      </c>
      <c r="P10" s="54">
        <f t="shared" ref="P10:P14" si="0">O10+L10</f>
        <v>1474</v>
      </c>
      <c r="Q10" s="53">
        <v>1</v>
      </c>
      <c r="R10" s="53">
        <v>1474</v>
      </c>
      <c r="S10" s="53">
        <v>1474</v>
      </c>
      <c r="T10" s="53">
        <v>21</v>
      </c>
      <c r="U10" s="155">
        <v>8</v>
      </c>
      <c r="V10" s="156">
        <v>296718.48149999999</v>
      </c>
      <c r="W10" s="156">
        <v>551048.60850000009</v>
      </c>
      <c r="X10" s="157">
        <v>650</v>
      </c>
      <c r="Y10" s="157">
        <v>650</v>
      </c>
      <c r="Z10" s="157">
        <f>X10-Y10</f>
        <v>0</v>
      </c>
      <c r="AA10" s="158" t="s">
        <v>122</v>
      </c>
      <c r="AB10" s="159">
        <v>1</v>
      </c>
      <c r="AC10" s="96">
        <v>850000</v>
      </c>
      <c r="AD10" s="55">
        <v>850000</v>
      </c>
      <c r="AE10" s="55">
        <v>1700000</v>
      </c>
      <c r="AF10" s="56">
        <v>0</v>
      </c>
      <c r="AG10" s="56">
        <v>0</v>
      </c>
      <c r="AH10" s="56">
        <v>337767.09</v>
      </c>
      <c r="AI10" s="56">
        <v>0</v>
      </c>
      <c r="AJ10" s="56">
        <f>AF10+AG10+AH10+AI10</f>
        <v>337767.09</v>
      </c>
      <c r="AK10" s="56">
        <v>0</v>
      </c>
      <c r="AL10" s="56">
        <v>0</v>
      </c>
      <c r="AM10" s="56">
        <v>0</v>
      </c>
      <c r="AN10" s="56">
        <v>0</v>
      </c>
      <c r="AO10" s="56">
        <f>AK10+AL10+AM10+AN10</f>
        <v>0</v>
      </c>
      <c r="AP10" s="56">
        <v>0</v>
      </c>
      <c r="AQ10" s="56">
        <v>0</v>
      </c>
      <c r="AR10" s="56">
        <v>0</v>
      </c>
      <c r="AS10" s="201">
        <v>838678.77</v>
      </c>
      <c r="AT10" s="56">
        <f>AP10+AQ10+AR10+AS10</f>
        <v>838678.77</v>
      </c>
      <c r="AU10" s="56"/>
      <c r="AV10" s="56"/>
      <c r="AW10" s="56"/>
      <c r="AX10" s="56"/>
      <c r="AY10" s="56">
        <f>AU10+AV10+AW10+AX10</f>
        <v>0</v>
      </c>
      <c r="AZ10" s="55">
        <f>BB10/2</f>
        <v>843222.93</v>
      </c>
      <c r="BA10" s="55">
        <f>BB10/2</f>
        <v>843222.93</v>
      </c>
      <c r="BB10" s="55">
        <f>510000+AJ10+AO10+AT10+AY10</f>
        <v>1686445.86</v>
      </c>
      <c r="BC10" s="55">
        <f>BE10/2</f>
        <v>6777.0699999999488</v>
      </c>
      <c r="BD10" s="55">
        <f>BE10/2</f>
        <v>6777.0699999999488</v>
      </c>
      <c r="BE10" s="55">
        <f>AE10-BB10</f>
        <v>13554.139999999898</v>
      </c>
      <c r="BF10" s="91">
        <f>BB10*100/AE10</f>
        <v>99.202697647058827</v>
      </c>
      <c r="BG10" s="155" t="s">
        <v>118</v>
      </c>
      <c r="BH10" s="155" t="s">
        <v>73</v>
      </c>
      <c r="BI10" s="164">
        <v>41141</v>
      </c>
      <c r="BJ10" s="164">
        <v>41137</v>
      </c>
      <c r="BK10" s="164">
        <v>41300</v>
      </c>
      <c r="BL10" s="164">
        <v>41300</v>
      </c>
      <c r="BM10" s="165" t="s">
        <v>117</v>
      </c>
      <c r="BN10" s="165" t="s">
        <v>117</v>
      </c>
      <c r="BO10" s="185" t="s">
        <v>155</v>
      </c>
      <c r="BP10" s="210"/>
      <c r="BQ10" s="107"/>
      <c r="BR10" s="178"/>
      <c r="BS10" s="107"/>
      <c r="BT10" s="107"/>
      <c r="BU10" s="107"/>
      <c r="BV10" s="107"/>
      <c r="BW10" s="107"/>
      <c r="BX10" s="108"/>
    </row>
    <row r="11" spans="1:78" s="49" customFormat="1" ht="125.25" customHeight="1">
      <c r="A11" s="50">
        <v>115</v>
      </c>
      <c r="B11" s="51">
        <v>17</v>
      </c>
      <c r="C11" s="51">
        <v>18</v>
      </c>
      <c r="D11" s="50">
        <v>2</v>
      </c>
      <c r="E11" s="51">
        <v>3</v>
      </c>
      <c r="F11" s="52" t="s">
        <v>71</v>
      </c>
      <c r="G11" s="52" t="s">
        <v>72</v>
      </c>
      <c r="H11" s="51">
        <v>2011</v>
      </c>
      <c r="I11" s="51" t="s">
        <v>67</v>
      </c>
      <c r="J11" s="53">
        <v>812</v>
      </c>
      <c r="K11" s="53">
        <v>627</v>
      </c>
      <c r="L11" s="53">
        <f t="shared" ref="L11" si="1">+J11+K11</f>
        <v>1439</v>
      </c>
      <c r="M11" s="53">
        <v>26</v>
      </c>
      <c r="N11" s="53">
        <v>9</v>
      </c>
      <c r="O11" s="53">
        <f>+M11+N11</f>
        <v>35</v>
      </c>
      <c r="P11" s="54">
        <f t="shared" si="0"/>
        <v>1474</v>
      </c>
      <c r="Q11" s="53">
        <v>1</v>
      </c>
      <c r="R11" s="53">
        <v>1474</v>
      </c>
      <c r="S11" s="53">
        <v>1474</v>
      </c>
      <c r="T11" s="53">
        <v>21</v>
      </c>
      <c r="U11" s="155">
        <v>9</v>
      </c>
      <c r="V11" s="156">
        <v>506878.337</v>
      </c>
      <c r="W11" s="156">
        <v>941345.48300000001</v>
      </c>
      <c r="X11" s="160">
        <v>218</v>
      </c>
      <c r="Y11" s="160">
        <v>218</v>
      </c>
      <c r="Z11" s="160">
        <f>+X11-Y11</f>
        <v>0</v>
      </c>
      <c r="AA11" s="155" t="s">
        <v>121</v>
      </c>
      <c r="AB11" s="161">
        <v>1</v>
      </c>
      <c r="AC11" s="55">
        <v>840000</v>
      </c>
      <c r="AD11" s="55">
        <v>840000</v>
      </c>
      <c r="AE11" s="55">
        <v>1680000</v>
      </c>
      <c r="AF11" s="56">
        <v>0</v>
      </c>
      <c r="AG11" s="56">
        <v>0</v>
      </c>
      <c r="AH11" s="56">
        <v>162351.79</v>
      </c>
      <c r="AI11" s="56">
        <v>0</v>
      </c>
      <c r="AJ11" s="56">
        <f>AF11+AG11+AH11+AI11</f>
        <v>162351.79</v>
      </c>
      <c r="AK11" s="56">
        <v>0</v>
      </c>
      <c r="AL11" s="56">
        <v>0</v>
      </c>
      <c r="AM11" s="56">
        <v>0</v>
      </c>
      <c r="AN11" s="56">
        <v>0</v>
      </c>
      <c r="AO11" s="56">
        <f>AK11+AL11+AM11+AN11</f>
        <v>0</v>
      </c>
      <c r="AP11" s="56">
        <v>0</v>
      </c>
      <c r="AQ11" s="56">
        <v>0</v>
      </c>
      <c r="AR11" s="56">
        <v>0</v>
      </c>
      <c r="AS11" s="201">
        <v>231658.19</v>
      </c>
      <c r="AT11" s="56">
        <f t="shared" ref="AT11:AT13" si="2">AP11+AQ11+AR11+AS11</f>
        <v>231658.19</v>
      </c>
      <c r="AU11" s="56"/>
      <c r="AV11" s="56"/>
      <c r="AW11" s="56"/>
      <c r="AX11" s="56"/>
      <c r="AY11" s="56">
        <f t="shared" ref="AY11:AY14" si="3">AU11+AV11+AW11+AX11</f>
        <v>0</v>
      </c>
      <c r="AZ11" s="55">
        <f>BB11/2</f>
        <v>452004.99</v>
      </c>
      <c r="BA11" s="55">
        <f>BB11/2</f>
        <v>452004.99</v>
      </c>
      <c r="BB11" s="55">
        <f t="shared" ref="BB11:BB14" si="4">510000+AJ11+AO11+AT11+AY11</f>
        <v>904009.98</v>
      </c>
      <c r="BC11" s="55">
        <f>BE11/2</f>
        <v>387995.01</v>
      </c>
      <c r="BD11" s="55">
        <f>BE11/2</f>
        <v>387995.01</v>
      </c>
      <c r="BE11" s="55">
        <f>AE11-BB11</f>
        <v>775990.02</v>
      </c>
      <c r="BF11" s="92">
        <f>BB11*100/AE11</f>
        <v>53.810117857142856</v>
      </c>
      <c r="BG11" s="155" t="s">
        <v>118</v>
      </c>
      <c r="BH11" s="155" t="s">
        <v>73</v>
      </c>
      <c r="BI11" s="164">
        <v>41141</v>
      </c>
      <c r="BJ11" s="164">
        <v>41137</v>
      </c>
      <c r="BK11" s="164">
        <v>41300</v>
      </c>
      <c r="BL11" s="164">
        <v>41380</v>
      </c>
      <c r="BM11" s="165" t="s">
        <v>117</v>
      </c>
      <c r="BN11" s="165" t="s">
        <v>117</v>
      </c>
      <c r="BO11" s="208" t="s">
        <v>154</v>
      </c>
      <c r="BP11" s="210"/>
      <c r="BQ11" s="109"/>
      <c r="BR11" s="109"/>
      <c r="BS11" s="109"/>
      <c r="BT11" s="109"/>
      <c r="BU11" s="109"/>
      <c r="BV11" s="109"/>
      <c r="BW11" s="109"/>
      <c r="BX11" s="109"/>
      <c r="BZ11" s="97"/>
    </row>
    <row r="12" spans="1:78" s="41" customFormat="1" ht="152.25" customHeight="1">
      <c r="A12" s="25">
        <v>121</v>
      </c>
      <c r="B12" s="24">
        <v>17</v>
      </c>
      <c r="C12" s="24">
        <v>18</v>
      </c>
      <c r="D12" s="28">
        <v>3</v>
      </c>
      <c r="E12" s="24">
        <v>3</v>
      </c>
      <c r="F12" s="26" t="s">
        <v>75</v>
      </c>
      <c r="G12" s="26" t="s">
        <v>75</v>
      </c>
      <c r="H12" s="68">
        <v>2011</v>
      </c>
      <c r="I12" s="24" t="s">
        <v>67</v>
      </c>
      <c r="J12" s="66">
        <v>244</v>
      </c>
      <c r="K12" s="66">
        <v>212</v>
      </c>
      <c r="L12" s="66">
        <f>+J12+K12</f>
        <v>456</v>
      </c>
      <c r="M12" s="69">
        <v>0</v>
      </c>
      <c r="N12" s="69">
        <v>0</v>
      </c>
      <c r="O12" s="69">
        <v>0</v>
      </c>
      <c r="P12" s="29">
        <f t="shared" si="0"/>
        <v>456</v>
      </c>
      <c r="Q12" s="39">
        <v>1</v>
      </c>
      <c r="R12" s="39">
        <v>456</v>
      </c>
      <c r="S12" s="39">
        <v>456</v>
      </c>
      <c r="T12" s="69">
        <v>21</v>
      </c>
      <c r="U12" s="31">
        <v>3</v>
      </c>
      <c r="V12" s="162">
        <v>42427.444499999998</v>
      </c>
      <c r="W12" s="162">
        <v>78793.825500000006</v>
      </c>
      <c r="X12" s="79">
        <v>12</v>
      </c>
      <c r="Y12" s="79">
        <v>12</v>
      </c>
      <c r="Z12" s="79">
        <f>+X12-Y12</f>
        <v>0</v>
      </c>
      <c r="AA12" s="36" t="s">
        <v>120</v>
      </c>
      <c r="AB12" s="163">
        <v>1</v>
      </c>
      <c r="AC12" s="38">
        <v>62908</v>
      </c>
      <c r="AD12" s="38">
        <v>62908</v>
      </c>
      <c r="AE12" s="38">
        <v>125816</v>
      </c>
      <c r="AF12" s="27">
        <v>0</v>
      </c>
      <c r="AG12" s="27">
        <v>0</v>
      </c>
      <c r="AH12" s="27">
        <v>0</v>
      </c>
      <c r="AI12" s="27">
        <v>110402.03</v>
      </c>
      <c r="AJ12" s="27">
        <f>AF12+AG12+AH12+AI12</f>
        <v>110402.03</v>
      </c>
      <c r="AK12" s="27">
        <v>10819.24</v>
      </c>
      <c r="AL12" s="27">
        <v>0</v>
      </c>
      <c r="AM12" s="27">
        <v>0</v>
      </c>
      <c r="AN12" s="27">
        <v>0</v>
      </c>
      <c r="AO12" s="27">
        <f>AK12+AL12+AM12+AN12</f>
        <v>10819.24</v>
      </c>
      <c r="AP12" s="27">
        <v>0</v>
      </c>
      <c r="AQ12" s="27">
        <v>0</v>
      </c>
      <c r="AR12" s="27">
        <v>0</v>
      </c>
      <c r="AS12" s="203">
        <v>0</v>
      </c>
      <c r="AT12" s="56">
        <f t="shared" si="2"/>
        <v>0</v>
      </c>
      <c r="AU12" s="56"/>
      <c r="AV12" s="56"/>
      <c r="AW12" s="56"/>
      <c r="AX12" s="56"/>
      <c r="AY12" s="56">
        <f t="shared" si="3"/>
        <v>0</v>
      </c>
      <c r="AZ12" s="38">
        <f>BB12/2</f>
        <v>315610.63500000001</v>
      </c>
      <c r="BA12" s="38">
        <f>BB12/2</f>
        <v>315610.63500000001</v>
      </c>
      <c r="BB12" s="55">
        <f t="shared" si="4"/>
        <v>631221.27</v>
      </c>
      <c r="BC12" s="38">
        <f>BE12/2</f>
        <v>-252702.63500000001</v>
      </c>
      <c r="BD12" s="38">
        <f>BE12/2</f>
        <v>-252702.63500000001</v>
      </c>
      <c r="BE12" s="38">
        <f>AE12-BB12</f>
        <v>-505405.27</v>
      </c>
      <c r="BF12" s="67">
        <f t="shared" ref="BF12:BF13" si="5">BB12/AE12</f>
        <v>5.0170190595790682</v>
      </c>
      <c r="BG12" s="155" t="s">
        <v>118</v>
      </c>
      <c r="BH12" s="31" t="s">
        <v>73</v>
      </c>
      <c r="BI12" s="166">
        <v>41450</v>
      </c>
      <c r="BJ12" s="30">
        <v>41464</v>
      </c>
      <c r="BK12" s="166">
        <v>41453</v>
      </c>
      <c r="BL12" s="30">
        <v>41528</v>
      </c>
      <c r="BM12" s="167" t="s">
        <v>117</v>
      </c>
      <c r="BN12" s="167" t="s">
        <v>117</v>
      </c>
      <c r="BO12" s="185" t="s">
        <v>156</v>
      </c>
      <c r="BP12" s="109"/>
      <c r="BQ12" s="176"/>
      <c r="BR12" s="176"/>
      <c r="BS12" s="176"/>
      <c r="BT12" s="176"/>
      <c r="BU12" s="176"/>
      <c r="BV12" s="176"/>
      <c r="BW12" s="176"/>
      <c r="BX12" s="176"/>
      <c r="BY12" s="176"/>
    </row>
    <row r="13" spans="1:78" s="7" customFormat="1" ht="152.25" customHeight="1">
      <c r="A13" s="43">
        <v>122</v>
      </c>
      <c r="B13" s="43">
        <v>17</v>
      </c>
      <c r="C13" s="43">
        <v>18</v>
      </c>
      <c r="D13" s="42">
        <v>4</v>
      </c>
      <c r="E13" s="43">
        <v>1</v>
      </c>
      <c r="F13" s="20" t="s">
        <v>76</v>
      </c>
      <c r="G13" s="23" t="s">
        <v>77</v>
      </c>
      <c r="H13" s="44">
        <v>2011</v>
      </c>
      <c r="I13" s="43" t="s">
        <v>67</v>
      </c>
      <c r="J13" s="58">
        <v>65</v>
      </c>
      <c r="K13" s="58">
        <v>67</v>
      </c>
      <c r="L13" s="58">
        <f>J13+K13</f>
        <v>132</v>
      </c>
      <c r="M13" s="59">
        <v>0</v>
      </c>
      <c r="N13" s="59">
        <v>0</v>
      </c>
      <c r="O13" s="59">
        <f>M13+N13</f>
        <v>0</v>
      </c>
      <c r="P13" s="59">
        <f t="shared" si="0"/>
        <v>132</v>
      </c>
      <c r="Q13" s="60">
        <v>0</v>
      </c>
      <c r="R13" s="61">
        <v>132</v>
      </c>
      <c r="S13" s="61">
        <v>132</v>
      </c>
      <c r="T13" s="59">
        <v>5</v>
      </c>
      <c r="U13" s="22">
        <v>0</v>
      </c>
      <c r="V13" s="64">
        <v>0</v>
      </c>
      <c r="W13" s="64">
        <v>0</v>
      </c>
      <c r="X13" s="46">
        <f>77+80</f>
        <v>157</v>
      </c>
      <c r="Y13" s="46">
        <v>112.74</v>
      </c>
      <c r="Z13" s="47">
        <v>44.26</v>
      </c>
      <c r="AA13" s="34">
        <v>8</v>
      </c>
      <c r="AB13" s="62">
        <v>1</v>
      </c>
      <c r="AC13" s="35">
        <v>36495</v>
      </c>
      <c r="AD13" s="35">
        <v>36495</v>
      </c>
      <c r="AE13" s="35">
        <v>72990</v>
      </c>
      <c r="AF13" s="21">
        <v>0</v>
      </c>
      <c r="AG13" s="21">
        <v>0</v>
      </c>
      <c r="AH13" s="21">
        <v>0</v>
      </c>
      <c r="AI13" s="21">
        <v>0</v>
      </c>
      <c r="AJ13" s="21">
        <f>AF13+AG13+AH13+AI13</f>
        <v>0</v>
      </c>
      <c r="AK13" s="21">
        <v>0</v>
      </c>
      <c r="AL13" s="21">
        <v>0</v>
      </c>
      <c r="AM13" s="21">
        <v>0</v>
      </c>
      <c r="AN13" s="21">
        <v>0</v>
      </c>
      <c r="AO13" s="21">
        <f>AK13+AL13+AM13+AN13</f>
        <v>0</v>
      </c>
      <c r="AP13" s="174">
        <v>0</v>
      </c>
      <c r="AQ13" s="174">
        <v>0</v>
      </c>
      <c r="AR13" s="27">
        <v>0</v>
      </c>
      <c r="AS13" s="203">
        <v>0</v>
      </c>
      <c r="AT13" s="48">
        <f t="shared" si="2"/>
        <v>0</v>
      </c>
      <c r="AU13" s="48"/>
      <c r="AV13" s="48"/>
      <c r="AW13" s="48"/>
      <c r="AX13" s="48"/>
      <c r="AY13" s="48">
        <f t="shared" si="3"/>
        <v>0</v>
      </c>
      <c r="AZ13" s="35">
        <v>0</v>
      </c>
      <c r="BA13" s="35">
        <v>0</v>
      </c>
      <c r="BB13" s="222">
        <f t="shared" si="4"/>
        <v>510000</v>
      </c>
      <c r="BC13" s="35">
        <v>36495</v>
      </c>
      <c r="BD13" s="35">
        <v>36495</v>
      </c>
      <c r="BE13" s="35">
        <v>72990</v>
      </c>
      <c r="BF13" s="65">
        <f t="shared" si="5"/>
        <v>6.9872585285655573</v>
      </c>
      <c r="BG13" s="31" t="s">
        <v>74</v>
      </c>
      <c r="BH13" s="31" t="s">
        <v>66</v>
      </c>
      <c r="BI13" s="168">
        <v>41352</v>
      </c>
      <c r="BJ13" s="168">
        <v>41352</v>
      </c>
      <c r="BK13" s="168">
        <v>41423</v>
      </c>
      <c r="BL13" s="168" t="s">
        <v>70</v>
      </c>
      <c r="BM13" s="132" t="s">
        <v>117</v>
      </c>
      <c r="BN13" s="132" t="s">
        <v>117</v>
      </c>
      <c r="BO13" s="170" t="s">
        <v>88</v>
      </c>
      <c r="BP13" s="213" t="s">
        <v>139</v>
      </c>
      <c r="BQ13" s="177"/>
      <c r="BS13" s="178"/>
      <c r="BT13" s="177"/>
      <c r="BU13" s="177"/>
      <c r="BV13" s="177"/>
      <c r="BW13" s="177"/>
      <c r="BX13" s="177"/>
      <c r="BY13" s="177"/>
    </row>
    <row r="14" spans="1:78" s="41" customFormat="1" ht="165.75" customHeight="1">
      <c r="A14" s="19">
        <v>123</v>
      </c>
      <c r="B14" s="22">
        <v>17</v>
      </c>
      <c r="C14" s="22">
        <v>18</v>
      </c>
      <c r="D14" s="71">
        <v>5</v>
      </c>
      <c r="E14" s="22">
        <v>1</v>
      </c>
      <c r="F14" s="20" t="s">
        <v>78</v>
      </c>
      <c r="G14" s="23" t="s">
        <v>79</v>
      </c>
      <c r="H14" s="63">
        <v>2011</v>
      </c>
      <c r="I14" s="22" t="s">
        <v>67</v>
      </c>
      <c r="J14" s="72">
        <v>132</v>
      </c>
      <c r="K14" s="72">
        <v>214</v>
      </c>
      <c r="L14" s="72">
        <f>K14+J14</f>
        <v>346</v>
      </c>
      <c r="M14" s="73">
        <v>39</v>
      </c>
      <c r="N14" s="73">
        <v>36</v>
      </c>
      <c r="O14" s="73">
        <f>M14+N14</f>
        <v>75</v>
      </c>
      <c r="P14" s="59">
        <f t="shared" si="0"/>
        <v>421</v>
      </c>
      <c r="Q14" s="45">
        <v>0</v>
      </c>
      <c r="R14" s="45">
        <v>421</v>
      </c>
      <c r="S14" s="45">
        <v>421</v>
      </c>
      <c r="T14" s="73">
        <v>24</v>
      </c>
      <c r="U14" s="130">
        <v>12</v>
      </c>
      <c r="V14" s="64">
        <v>109572.28449999999</v>
      </c>
      <c r="W14" s="64">
        <v>203491.38549999997</v>
      </c>
      <c r="X14" s="46">
        <v>54</v>
      </c>
      <c r="Y14" s="46">
        <v>54</v>
      </c>
      <c r="Z14" s="47">
        <f>+X14-Y14</f>
        <v>0</v>
      </c>
      <c r="AA14" s="34"/>
      <c r="AB14" s="62">
        <v>1</v>
      </c>
      <c r="AC14" s="35">
        <v>181200</v>
      </c>
      <c r="AD14" s="35">
        <v>181200</v>
      </c>
      <c r="AE14" s="35">
        <v>362400</v>
      </c>
      <c r="AF14" s="21">
        <v>0</v>
      </c>
      <c r="AG14" s="21">
        <v>0</v>
      </c>
      <c r="AH14" s="21">
        <v>0</v>
      </c>
      <c r="AI14" s="21">
        <v>0</v>
      </c>
      <c r="AJ14" s="21">
        <f>AF14+AG14+AH14+AI14</f>
        <v>0</v>
      </c>
      <c r="AK14" s="21">
        <v>0</v>
      </c>
      <c r="AL14" s="21">
        <v>0</v>
      </c>
      <c r="AM14" s="122">
        <v>146341.82999999999</v>
      </c>
      <c r="AN14" s="21">
        <f>146341.83+20380.01</f>
        <v>166721.84</v>
      </c>
      <c r="AO14" s="21">
        <f>AK14+AL14+AM14+AN14</f>
        <v>313063.67</v>
      </c>
      <c r="AP14" s="174">
        <v>0</v>
      </c>
      <c r="AQ14" s="174">
        <v>0</v>
      </c>
      <c r="AR14" s="27">
        <v>49300</v>
      </c>
      <c r="AS14" s="203">
        <v>0</v>
      </c>
      <c r="AT14" s="48">
        <f>AP14+AQ14+AR14+AS14</f>
        <v>49300</v>
      </c>
      <c r="AU14" s="48"/>
      <c r="AV14" s="48"/>
      <c r="AW14" s="48"/>
      <c r="AX14" s="48"/>
      <c r="AY14" s="48">
        <f t="shared" si="3"/>
        <v>0</v>
      </c>
      <c r="AZ14" s="35">
        <f>(BB14/2)</f>
        <v>436181.83499999996</v>
      </c>
      <c r="BA14" s="35">
        <f>BB14/2</f>
        <v>436181.83499999996</v>
      </c>
      <c r="BB14" s="222">
        <f t="shared" si="4"/>
        <v>872363.66999999993</v>
      </c>
      <c r="BC14" s="35">
        <f>BE14/2</f>
        <v>-254981.83499999996</v>
      </c>
      <c r="BD14" s="35">
        <f>BE14/2</f>
        <v>-254981.83499999996</v>
      </c>
      <c r="BE14" s="35">
        <f>AE14-BB14</f>
        <v>-509963.66999999993</v>
      </c>
      <c r="BF14" s="65">
        <f>BB14/AE14</f>
        <v>2.4071845198675494</v>
      </c>
      <c r="BG14" s="206" t="s">
        <v>118</v>
      </c>
      <c r="BH14" s="126" t="s">
        <v>73</v>
      </c>
      <c r="BI14" s="63" t="s">
        <v>89</v>
      </c>
      <c r="BJ14" s="132" t="s">
        <v>117</v>
      </c>
      <c r="BK14" s="74" t="s">
        <v>90</v>
      </c>
      <c r="BL14" s="129" t="s">
        <v>119</v>
      </c>
      <c r="BM14" s="132" t="s">
        <v>117</v>
      </c>
      <c r="BN14" s="132" t="s">
        <v>117</v>
      </c>
      <c r="BO14" s="170" t="s">
        <v>157</v>
      </c>
      <c r="BP14" s="212"/>
      <c r="BQ14" s="179"/>
      <c r="BR14" s="184"/>
      <c r="BS14" s="179"/>
      <c r="BT14" s="179"/>
      <c r="BU14" s="179"/>
      <c r="BV14" s="179"/>
      <c r="BW14" s="179"/>
      <c r="BX14" s="179"/>
      <c r="BY14" s="179"/>
    </row>
    <row r="17" spans="1:31" ht="15.75">
      <c r="A17" s="76"/>
      <c r="B17" s="76"/>
      <c r="C17" s="76"/>
      <c r="D17" s="76"/>
      <c r="E17" s="76"/>
      <c r="F17" s="76"/>
      <c r="G17" s="76"/>
      <c r="H17" s="76"/>
      <c r="I17" s="76"/>
      <c r="J17" s="76"/>
    </row>
    <row r="20" spans="1:31" ht="10.15" customHeight="1">
      <c r="I20" s="225" t="s">
        <v>24</v>
      </c>
      <c r="J20" s="225"/>
      <c r="K20" s="225"/>
      <c r="L20" s="241" t="s">
        <v>87</v>
      </c>
      <c r="M20" s="242"/>
      <c r="N20" s="242"/>
      <c r="O20" s="242"/>
      <c r="P20" s="243"/>
      <c r="Q20" s="261" t="s">
        <v>100</v>
      </c>
      <c r="R20" s="262"/>
      <c r="S20" s="263"/>
      <c r="T20" s="261" t="s">
        <v>32</v>
      </c>
      <c r="U20" s="262"/>
      <c r="V20" s="263"/>
    </row>
    <row r="21" spans="1:31" ht="28.9" customHeight="1">
      <c r="A21" s="136"/>
      <c r="B21" s="136"/>
      <c r="C21" s="136"/>
      <c r="F21" s="223" t="s">
        <v>6</v>
      </c>
      <c r="G21" s="223" t="s">
        <v>38</v>
      </c>
      <c r="H21" s="223" t="s">
        <v>39</v>
      </c>
      <c r="I21" s="225"/>
      <c r="J21" s="225"/>
      <c r="K21" s="225"/>
      <c r="L21" s="244"/>
      <c r="M21" s="245"/>
      <c r="N21" s="245"/>
      <c r="O21" s="245"/>
      <c r="P21" s="246"/>
      <c r="Q21" s="264"/>
      <c r="R21" s="265"/>
      <c r="S21" s="266"/>
      <c r="T21" s="264"/>
      <c r="U21" s="265"/>
      <c r="V21" s="266"/>
    </row>
    <row r="22" spans="1:31" ht="39.75" customHeight="1">
      <c r="A22" s="136"/>
      <c r="B22" s="136"/>
      <c r="C22" s="136"/>
      <c r="F22" s="224"/>
      <c r="G22" s="224"/>
      <c r="H22" s="224"/>
      <c r="I22" s="3" t="s">
        <v>25</v>
      </c>
      <c r="J22" s="3" t="s">
        <v>26</v>
      </c>
      <c r="K22" s="3" t="s">
        <v>12</v>
      </c>
      <c r="L22" s="105" t="s">
        <v>28</v>
      </c>
      <c r="M22" s="105" t="s">
        <v>29</v>
      </c>
      <c r="N22" s="105" t="s">
        <v>54</v>
      </c>
      <c r="O22" s="105" t="s">
        <v>55</v>
      </c>
      <c r="P22" s="105" t="s">
        <v>12</v>
      </c>
      <c r="Q22" s="3" t="s">
        <v>25</v>
      </c>
      <c r="R22" s="3" t="s">
        <v>26</v>
      </c>
      <c r="S22" s="3" t="s">
        <v>12</v>
      </c>
      <c r="T22" s="3" t="s">
        <v>25</v>
      </c>
      <c r="U22" s="3" t="s">
        <v>26</v>
      </c>
      <c r="V22" s="3" t="s">
        <v>12</v>
      </c>
    </row>
    <row r="23" spans="1:31">
      <c r="X23" s="153"/>
      <c r="Y23" s="153"/>
      <c r="Z23" s="153"/>
    </row>
    <row r="24" spans="1:31" ht="175.5" customHeight="1">
      <c r="A24" s="137"/>
      <c r="B24" s="137"/>
      <c r="C24" s="137"/>
      <c r="D24" s="137"/>
      <c r="E24" s="137"/>
      <c r="F24" s="114" t="s">
        <v>99</v>
      </c>
      <c r="G24" s="115">
        <v>2011</v>
      </c>
      <c r="H24" s="112" t="s">
        <v>67</v>
      </c>
      <c r="I24" s="133">
        <f>(K24/2)</f>
        <v>67014.48</v>
      </c>
      <c r="J24" s="133">
        <v>67014.48</v>
      </c>
      <c r="K24" s="113">
        <v>134028.96</v>
      </c>
      <c r="L24" s="134"/>
      <c r="M24" s="134"/>
      <c r="N24" s="134"/>
      <c r="O24" s="134">
        <v>0</v>
      </c>
      <c r="P24" s="134">
        <v>0</v>
      </c>
      <c r="Q24" s="133">
        <f>(S24/2)</f>
        <v>40135</v>
      </c>
      <c r="R24" s="133">
        <v>40135</v>
      </c>
      <c r="S24" s="133">
        <v>80270</v>
      </c>
      <c r="T24" s="133">
        <f>(V24/2)</f>
        <v>26879.479999999996</v>
      </c>
      <c r="U24" s="133">
        <v>26879.479999999996</v>
      </c>
      <c r="V24" s="134">
        <f>(K24-S24)</f>
        <v>53758.959999999992</v>
      </c>
      <c r="W24" s="267" t="s">
        <v>158</v>
      </c>
      <c r="X24" s="267"/>
      <c r="Y24" s="267"/>
      <c r="Z24" s="267"/>
    </row>
    <row r="25" spans="1:31">
      <c r="A25" s="40"/>
      <c r="B25" s="40"/>
      <c r="C25" s="40"/>
      <c r="D25" s="40"/>
      <c r="E25" s="40"/>
      <c r="G25" s="111"/>
      <c r="I25" s="135"/>
      <c r="J25" s="135"/>
      <c r="L25" s="135"/>
      <c r="M25" s="135"/>
      <c r="N25" s="135"/>
      <c r="O25" s="135"/>
      <c r="P25" s="135"/>
      <c r="X25" s="154"/>
      <c r="Y25" s="154"/>
      <c r="Z25" s="154"/>
    </row>
    <row r="26" spans="1:31" ht="204.75" customHeight="1">
      <c r="A26" s="138"/>
      <c r="B26" s="138"/>
      <c r="C26" s="138"/>
      <c r="D26" s="138"/>
      <c r="E26" s="138"/>
      <c r="F26" s="128" t="s">
        <v>101</v>
      </c>
      <c r="G26" s="115">
        <v>2011</v>
      </c>
      <c r="H26" s="112" t="s">
        <v>67</v>
      </c>
      <c r="I26" s="133">
        <f>(K26/2)</f>
        <v>4065.2750000000001</v>
      </c>
      <c r="J26" s="133">
        <v>4065.2750000000001</v>
      </c>
      <c r="K26" s="113">
        <v>8130.55</v>
      </c>
      <c r="L26" s="134"/>
      <c r="M26" s="134"/>
      <c r="N26" s="134"/>
      <c r="O26" s="134">
        <v>0</v>
      </c>
      <c r="P26" s="134">
        <v>0</v>
      </c>
      <c r="Q26" s="134">
        <v>0</v>
      </c>
      <c r="R26" s="134">
        <v>0</v>
      </c>
      <c r="S26" s="134">
        <v>0</v>
      </c>
      <c r="T26" s="134">
        <f>V26/2</f>
        <v>4065.2750000000001</v>
      </c>
      <c r="U26" s="134">
        <f>V26/2</f>
        <v>4065.2750000000001</v>
      </c>
      <c r="V26" s="134">
        <f>K26-S26</f>
        <v>8130.55</v>
      </c>
      <c r="W26" s="257" t="s">
        <v>159</v>
      </c>
      <c r="X26" s="258"/>
      <c r="Y26" s="258"/>
      <c r="Z26" s="259"/>
      <c r="AA26" s="269"/>
      <c r="AB26" s="270"/>
      <c r="AC26" s="270"/>
      <c r="AD26" s="270"/>
      <c r="AE26" s="270"/>
    </row>
    <row r="27" spans="1:31">
      <c r="F27" s="110"/>
      <c r="G27" s="112"/>
      <c r="H27" s="110"/>
      <c r="I27" s="110"/>
      <c r="J27" s="110"/>
      <c r="K27" s="110"/>
      <c r="L27" s="110"/>
      <c r="M27" s="110"/>
      <c r="N27" s="110"/>
      <c r="O27" s="110"/>
      <c r="P27" s="110"/>
      <c r="Q27" s="110"/>
      <c r="R27" s="110"/>
      <c r="S27" s="110"/>
      <c r="T27" s="110"/>
      <c r="U27" s="110"/>
      <c r="V27" s="110"/>
    </row>
    <row r="28" spans="1:31">
      <c r="G28" s="111"/>
    </row>
  </sheetData>
  <sheetProtection password="CC6A" sheet="1" objects="1" scenarios="1"/>
  <mergeCells count="50">
    <mergeCell ref="AU6:AY7"/>
    <mergeCell ref="X7:Z7"/>
    <mergeCell ref="W26:Z26"/>
    <mergeCell ref="P6:P8"/>
    <mergeCell ref="L20:P21"/>
    <mergeCell ref="Q20:S21"/>
    <mergeCell ref="T20:V21"/>
    <mergeCell ref="W24:Z24"/>
    <mergeCell ref="S6:S8"/>
    <mergeCell ref="T6:T8"/>
    <mergeCell ref="U6:W6"/>
    <mergeCell ref="U7:V7"/>
    <mergeCell ref="W7:W8"/>
    <mergeCell ref="AA26:AE26"/>
    <mergeCell ref="AP6:AT7"/>
    <mergeCell ref="Q6:Q8"/>
    <mergeCell ref="BO6:BO8"/>
    <mergeCell ref="AA7:AA8"/>
    <mergeCell ref="BG6:BG8"/>
    <mergeCell ref="BI7:BJ7"/>
    <mergeCell ref="BK7:BL7"/>
    <mergeCell ref="BM7:BN7"/>
    <mergeCell ref="AC6:AE7"/>
    <mergeCell ref="AZ6:BE6"/>
    <mergeCell ref="AK6:AO7"/>
    <mergeCell ref="BC7:BE7"/>
    <mergeCell ref="BH7:BH8"/>
    <mergeCell ref="AB7:AB8"/>
    <mergeCell ref="AZ7:BB7"/>
    <mergeCell ref="BF6:BF8"/>
    <mergeCell ref="AF6:AJ7"/>
    <mergeCell ref="BI6:BN6"/>
    <mergeCell ref="A7:A8"/>
    <mergeCell ref="B7:B8"/>
    <mergeCell ref="C7:C8"/>
    <mergeCell ref="D7:D8"/>
    <mergeCell ref="E7:E8"/>
    <mergeCell ref="R6:R8"/>
    <mergeCell ref="F7:F8"/>
    <mergeCell ref="G7:G8"/>
    <mergeCell ref="H7:H8"/>
    <mergeCell ref="I7:I8"/>
    <mergeCell ref="M7:O7"/>
    <mergeCell ref="F6:I6"/>
    <mergeCell ref="J6:O6"/>
    <mergeCell ref="F21:F22"/>
    <mergeCell ref="G21:G22"/>
    <mergeCell ref="H21:H22"/>
    <mergeCell ref="I20:K21"/>
    <mergeCell ref="J7:L7"/>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dimension ref="A1:BI10"/>
  <sheetViews>
    <sheetView topLeftCell="AN1" workbookViewId="0">
      <selection activeCell="AN1" sqref="A1:XFD1048576"/>
    </sheetView>
  </sheetViews>
  <sheetFormatPr baseColWidth="10" defaultRowHeight="1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5" width="9" customWidth="1"/>
    <col min="16" max="16" width="12.5703125" customWidth="1"/>
    <col min="17" max="22" width="12.42578125" customWidth="1"/>
    <col min="23" max="23" width="9.5703125" customWidth="1"/>
    <col min="24" max="24" width="10.28515625" customWidth="1"/>
    <col min="25" max="25" width="12.5703125" customWidth="1"/>
    <col min="26" max="26" width="8.85546875" customWidth="1"/>
    <col min="27" max="37" width="10.28515625" customWidth="1"/>
    <col min="38" max="38" width="10.85546875" customWidth="1"/>
    <col min="39" max="39" width="12.85546875" customWidth="1"/>
    <col min="40" max="41" width="11.7109375" bestFit="1" customWidth="1"/>
    <col min="43" max="47" width="11.7109375" bestFit="1" customWidth="1"/>
    <col min="52" max="53" width="11.7109375" bestFit="1" customWidth="1"/>
    <col min="54" max="54" width="20" customWidth="1"/>
    <col min="55" max="55" width="30.42578125" customWidth="1"/>
    <col min="56" max="56" width="13.42578125" bestFit="1" customWidth="1"/>
    <col min="57" max="57" width="11.7109375" bestFit="1" customWidth="1"/>
    <col min="59" max="59" width="12.5703125" customWidth="1"/>
    <col min="60" max="60" width="16.42578125" customWidth="1"/>
    <col min="61" max="61" width="11.42578125" customWidth="1"/>
    <col min="62" max="62" width="9" customWidth="1"/>
    <col min="63" max="63" width="12.28515625" customWidth="1"/>
    <col min="64" max="64" width="9.28515625" customWidth="1"/>
    <col min="65" max="66" width="11.7109375" customWidth="1"/>
    <col min="67" max="67" width="16.5703125" customWidth="1"/>
  </cols>
  <sheetData>
    <row r="1" spans="1:61" ht="14.45" customHeight="1">
      <c r="A1" s="276"/>
      <c r="B1" s="276"/>
      <c r="C1" s="276"/>
      <c r="D1" s="276"/>
      <c r="E1" s="276"/>
      <c r="F1" s="276"/>
      <c r="G1" s="276"/>
      <c r="H1" s="276"/>
    </row>
    <row r="2" spans="1:61">
      <c r="A2" s="276"/>
      <c r="B2" s="276"/>
      <c r="C2" s="276"/>
      <c r="D2" s="276"/>
      <c r="E2" s="276"/>
      <c r="F2" s="276"/>
      <c r="G2" s="276"/>
      <c r="H2" s="276"/>
    </row>
    <row r="3" spans="1:61" s="5" customFormat="1" ht="25.5" customHeight="1">
      <c r="A3" s="78"/>
      <c r="B3" s="78"/>
      <c r="C3" s="78"/>
      <c r="D3" s="78"/>
      <c r="E3" s="7"/>
      <c r="F3" s="230"/>
      <c r="G3" s="230"/>
      <c r="H3" s="230"/>
      <c r="I3" s="230"/>
      <c r="J3" s="9"/>
      <c r="K3" s="9"/>
      <c r="L3" s="9"/>
      <c r="O3" s="225" t="s">
        <v>24</v>
      </c>
      <c r="P3" s="225"/>
      <c r="Q3" s="225"/>
      <c r="R3" s="241" t="s">
        <v>138</v>
      </c>
      <c r="S3" s="242"/>
      <c r="T3" s="242"/>
      <c r="U3" s="242"/>
      <c r="V3" s="243"/>
      <c r="W3" s="241" t="s">
        <v>102</v>
      </c>
      <c r="X3" s="242"/>
      <c r="Y3" s="242"/>
      <c r="Z3" s="242"/>
      <c r="AA3" s="243"/>
      <c r="AB3" s="241" t="s">
        <v>140</v>
      </c>
      <c r="AC3" s="242"/>
      <c r="AD3" s="242"/>
      <c r="AE3" s="242"/>
      <c r="AF3" s="243"/>
      <c r="AG3" s="241" t="s">
        <v>168</v>
      </c>
      <c r="AH3" s="242"/>
      <c r="AI3" s="242"/>
      <c r="AJ3" s="242"/>
      <c r="AK3" s="243"/>
      <c r="AL3" s="240" t="s">
        <v>30</v>
      </c>
      <c r="AM3" s="240"/>
      <c r="AN3" s="240"/>
      <c r="AO3" s="240"/>
      <c r="AP3" s="240"/>
      <c r="AQ3" s="240"/>
      <c r="AR3" s="225" t="s">
        <v>33</v>
      </c>
      <c r="AS3" s="275" t="s">
        <v>34</v>
      </c>
      <c r="AT3" s="230" t="s">
        <v>35</v>
      </c>
      <c r="AU3" s="172" t="s">
        <v>36</v>
      </c>
      <c r="AV3" s="254"/>
      <c r="AW3" s="254"/>
      <c r="AX3" s="254"/>
      <c r="AY3" s="254"/>
      <c r="AZ3" s="254"/>
      <c r="BA3" s="254"/>
      <c r="BB3" s="235" t="s">
        <v>37</v>
      </c>
      <c r="BC3" s="7"/>
      <c r="BD3" s="7"/>
      <c r="BE3" s="7"/>
      <c r="BF3" s="7"/>
      <c r="BG3" s="7"/>
      <c r="BH3" s="7"/>
      <c r="BI3" s="7"/>
    </row>
    <row r="4" spans="1:61" s="5" customFormat="1" ht="62.25" customHeight="1">
      <c r="A4" s="231" t="s">
        <v>0</v>
      </c>
      <c r="B4" s="231" t="s">
        <v>1</v>
      </c>
      <c r="C4" s="231" t="s">
        <v>2</v>
      </c>
      <c r="D4" s="233" t="s">
        <v>3</v>
      </c>
      <c r="E4" s="233" t="s">
        <v>4</v>
      </c>
      <c r="F4" s="223" t="s">
        <v>5</v>
      </c>
      <c r="G4" s="223" t="s">
        <v>6</v>
      </c>
      <c r="H4" s="223" t="s">
        <v>38</v>
      </c>
      <c r="I4" s="223" t="s">
        <v>39</v>
      </c>
      <c r="J4" s="255" t="s">
        <v>41</v>
      </c>
      <c r="K4" s="255"/>
      <c r="L4" s="256"/>
      <c r="M4" s="236" t="s">
        <v>23</v>
      </c>
      <c r="N4" s="252" t="s">
        <v>42</v>
      </c>
      <c r="O4" s="225"/>
      <c r="P4" s="225"/>
      <c r="Q4" s="225"/>
      <c r="R4" s="244"/>
      <c r="S4" s="245"/>
      <c r="T4" s="245"/>
      <c r="U4" s="245"/>
      <c r="V4" s="246"/>
      <c r="W4" s="244"/>
      <c r="X4" s="245"/>
      <c r="Y4" s="245"/>
      <c r="Z4" s="245"/>
      <c r="AA4" s="246"/>
      <c r="AB4" s="244"/>
      <c r="AC4" s="245"/>
      <c r="AD4" s="245"/>
      <c r="AE4" s="245"/>
      <c r="AF4" s="246"/>
      <c r="AG4" s="244"/>
      <c r="AH4" s="245"/>
      <c r="AI4" s="245"/>
      <c r="AJ4" s="245"/>
      <c r="AK4" s="246"/>
      <c r="AL4" s="247" t="s">
        <v>31</v>
      </c>
      <c r="AM4" s="248"/>
      <c r="AN4" s="249"/>
      <c r="AO4" s="247" t="s">
        <v>32</v>
      </c>
      <c r="AP4" s="248"/>
      <c r="AQ4" s="249"/>
      <c r="AR4" s="225"/>
      <c r="AS4" s="275"/>
      <c r="AT4" s="230"/>
      <c r="AU4" s="250" t="s">
        <v>43</v>
      </c>
      <c r="AV4" s="238" t="s">
        <v>45</v>
      </c>
      <c r="AW4" s="238"/>
      <c r="AX4" s="235" t="s">
        <v>46</v>
      </c>
      <c r="AY4" s="235"/>
      <c r="AZ4" s="235" t="s">
        <v>47</v>
      </c>
      <c r="BA4" s="239"/>
      <c r="BB4" s="235"/>
      <c r="BC4" s="7"/>
      <c r="BD4" s="7"/>
      <c r="BE4" s="7"/>
      <c r="BF4" s="7"/>
      <c r="BG4" s="7"/>
      <c r="BH4" s="7"/>
      <c r="BI4" s="7"/>
    </row>
    <row r="5" spans="1:61" s="5" customFormat="1" ht="110.25" customHeight="1">
      <c r="A5" s="232"/>
      <c r="B5" s="232"/>
      <c r="C5" s="232"/>
      <c r="D5" s="234"/>
      <c r="E5" s="234"/>
      <c r="F5" s="224"/>
      <c r="G5" s="224"/>
      <c r="H5" s="224"/>
      <c r="I5" s="224"/>
      <c r="J5" s="11" t="s">
        <v>51</v>
      </c>
      <c r="K5" s="11" t="s">
        <v>52</v>
      </c>
      <c r="L5" s="12" t="s">
        <v>53</v>
      </c>
      <c r="M5" s="237"/>
      <c r="N5" s="253"/>
      <c r="O5" s="3" t="s">
        <v>25</v>
      </c>
      <c r="P5" s="3" t="s">
        <v>26</v>
      </c>
      <c r="Q5" s="3" t="s">
        <v>12</v>
      </c>
      <c r="R5" s="173" t="s">
        <v>28</v>
      </c>
      <c r="S5" s="173" t="s">
        <v>29</v>
      </c>
      <c r="T5" s="173" t="s">
        <v>54</v>
      </c>
      <c r="U5" s="173" t="s">
        <v>55</v>
      </c>
      <c r="V5" s="173" t="s">
        <v>12</v>
      </c>
      <c r="W5" s="173" t="s">
        <v>28</v>
      </c>
      <c r="X5" s="173" t="s">
        <v>29</v>
      </c>
      <c r="Y5" s="173" t="s">
        <v>54</v>
      </c>
      <c r="Z5" s="173" t="s">
        <v>55</v>
      </c>
      <c r="AA5" s="173" t="s">
        <v>12</v>
      </c>
      <c r="AB5" s="173" t="s">
        <v>28</v>
      </c>
      <c r="AC5" s="173" t="s">
        <v>29</v>
      </c>
      <c r="AD5" s="173" t="s">
        <v>54</v>
      </c>
      <c r="AE5" s="173" t="s">
        <v>55</v>
      </c>
      <c r="AF5" s="173" t="s">
        <v>12</v>
      </c>
      <c r="AG5" s="219" t="s">
        <v>28</v>
      </c>
      <c r="AH5" s="219" t="s">
        <v>29</v>
      </c>
      <c r="AI5" s="219" t="s">
        <v>54</v>
      </c>
      <c r="AJ5" s="219" t="s">
        <v>55</v>
      </c>
      <c r="AK5" s="219" t="s">
        <v>12</v>
      </c>
      <c r="AL5" s="3" t="s">
        <v>25</v>
      </c>
      <c r="AM5" s="3" t="s">
        <v>26</v>
      </c>
      <c r="AN5" s="3" t="s">
        <v>12</v>
      </c>
      <c r="AO5" s="3" t="s">
        <v>25</v>
      </c>
      <c r="AP5" s="3" t="s">
        <v>26</v>
      </c>
      <c r="AQ5" s="3" t="s">
        <v>12</v>
      </c>
      <c r="AR5" s="225"/>
      <c r="AS5" s="275"/>
      <c r="AT5" s="230"/>
      <c r="AU5" s="251"/>
      <c r="AV5" s="13" t="s">
        <v>59</v>
      </c>
      <c r="AW5" s="171" t="s">
        <v>60</v>
      </c>
      <c r="AX5" s="15" t="s">
        <v>59</v>
      </c>
      <c r="AY5" s="16" t="s">
        <v>61</v>
      </c>
      <c r="AZ5" s="17" t="s">
        <v>62</v>
      </c>
      <c r="BA5" s="18" t="s">
        <v>63</v>
      </c>
      <c r="BB5" s="235"/>
      <c r="BC5" s="7"/>
      <c r="BD5" s="7"/>
      <c r="BE5" s="7"/>
      <c r="BF5" s="7"/>
      <c r="BG5" s="7"/>
      <c r="BH5" s="7"/>
      <c r="BI5" s="7"/>
    </row>
    <row r="7" spans="1:61" s="75" customFormat="1" ht="121.5" customHeight="1">
      <c r="A7" s="57"/>
      <c r="B7" s="43">
        <v>17</v>
      </c>
      <c r="C7" s="43">
        <v>18</v>
      </c>
      <c r="D7" s="42">
        <v>1</v>
      </c>
      <c r="E7" s="42">
        <v>1</v>
      </c>
      <c r="F7" s="23" t="s">
        <v>80</v>
      </c>
      <c r="G7" s="23" t="s">
        <v>80</v>
      </c>
      <c r="H7" s="44">
        <v>2012</v>
      </c>
      <c r="I7" s="44" t="s">
        <v>67</v>
      </c>
      <c r="J7" s="46">
        <v>10</v>
      </c>
      <c r="K7" s="79">
        <v>58</v>
      </c>
      <c r="L7" s="80">
        <v>0</v>
      </c>
      <c r="M7" s="175">
        <v>24</v>
      </c>
      <c r="N7" s="62">
        <v>1</v>
      </c>
      <c r="O7" s="35">
        <f>Q7/2</f>
        <v>50000</v>
      </c>
      <c r="P7" s="35">
        <f>Q7/2</f>
        <v>50000</v>
      </c>
      <c r="Q7" s="35">
        <v>100000</v>
      </c>
      <c r="R7" s="35">
        <v>0</v>
      </c>
      <c r="S7" s="35">
        <v>0</v>
      </c>
      <c r="T7" s="35">
        <v>0</v>
      </c>
      <c r="U7" s="35">
        <v>93716.1</v>
      </c>
      <c r="V7" s="35">
        <f>R7+S7+T7+U7</f>
        <v>93716.1</v>
      </c>
      <c r="W7" s="174">
        <v>0</v>
      </c>
      <c r="X7" s="174">
        <v>0</v>
      </c>
      <c r="Y7" s="174">
        <v>0</v>
      </c>
      <c r="Z7" s="205">
        <v>0</v>
      </c>
      <c r="AA7" s="174">
        <f>W7+X7+Y7+Z7</f>
        <v>0</v>
      </c>
      <c r="AB7" s="174">
        <v>0</v>
      </c>
      <c r="AC7" s="174">
        <v>0</v>
      </c>
      <c r="AD7" s="205">
        <v>0</v>
      </c>
      <c r="AE7" s="207">
        <v>0</v>
      </c>
      <c r="AF7" s="174">
        <f>AB7+AC7+AD7+AE7</f>
        <v>0</v>
      </c>
      <c r="AG7" s="221"/>
      <c r="AH7" s="221"/>
      <c r="AI7" s="221"/>
      <c r="AJ7" s="221"/>
      <c r="AK7" s="221">
        <f>AG7+AH7+AI7+AJ7</f>
        <v>0</v>
      </c>
      <c r="AL7" s="174">
        <f>AN7/2</f>
        <v>46858.05</v>
      </c>
      <c r="AM7" s="174">
        <f>AN7/2</f>
        <v>46858.05</v>
      </c>
      <c r="AN7" s="174">
        <f>V7+AA7+AF7+AK7</f>
        <v>93716.1</v>
      </c>
      <c r="AO7" s="174">
        <f t="shared" ref="AO7" si="0">AQ7/2</f>
        <v>3141.9499999999971</v>
      </c>
      <c r="AP7" s="174">
        <f t="shared" ref="AP7" si="1">AQ7/2</f>
        <v>3141.9499999999971</v>
      </c>
      <c r="AQ7" s="174">
        <f>Q7-AN7</f>
        <v>6283.8999999999942</v>
      </c>
      <c r="AR7" s="81">
        <f>(AN7/Q7)</f>
        <v>0.93716100000000002</v>
      </c>
      <c r="AS7" s="77" t="s">
        <v>118</v>
      </c>
      <c r="AT7" s="35">
        <v>985502</v>
      </c>
      <c r="AU7" s="116" t="s">
        <v>73</v>
      </c>
      <c r="AV7" s="123">
        <v>41464</v>
      </c>
      <c r="AW7" s="123">
        <v>41464</v>
      </c>
      <c r="AX7" s="123">
        <v>41528</v>
      </c>
      <c r="AY7" s="123">
        <v>41528</v>
      </c>
      <c r="AZ7" s="142" t="s">
        <v>117</v>
      </c>
      <c r="BA7" s="142" t="s">
        <v>117</v>
      </c>
      <c r="BB7" s="70" t="s">
        <v>160</v>
      </c>
    </row>
    <row r="8" spans="1:61" s="75" customFormat="1" ht="107.25" customHeight="1">
      <c r="A8" s="57"/>
      <c r="B8" s="43">
        <v>17</v>
      </c>
      <c r="C8" s="43">
        <v>18</v>
      </c>
      <c r="D8" s="42">
        <v>2</v>
      </c>
      <c r="E8" s="42">
        <v>1</v>
      </c>
      <c r="F8" s="23" t="s">
        <v>81</v>
      </c>
      <c r="G8" s="23" t="s">
        <v>81</v>
      </c>
      <c r="H8" s="44">
        <v>2012</v>
      </c>
      <c r="I8" s="44" t="s">
        <v>67</v>
      </c>
      <c r="J8" s="46">
        <v>140</v>
      </c>
      <c r="K8" s="79">
        <v>163.5</v>
      </c>
      <c r="L8" s="80">
        <v>0</v>
      </c>
      <c r="M8" s="141">
        <v>62</v>
      </c>
      <c r="N8" s="62">
        <v>1</v>
      </c>
      <c r="O8" s="94">
        <v>700000</v>
      </c>
      <c r="P8" s="94">
        <v>700000</v>
      </c>
      <c r="Q8" s="95">
        <v>1400000</v>
      </c>
      <c r="R8" s="35">
        <v>0</v>
      </c>
      <c r="S8" s="35">
        <v>0</v>
      </c>
      <c r="T8" s="95">
        <v>417122.68</v>
      </c>
      <c r="U8" s="95">
        <v>684909.98</v>
      </c>
      <c r="V8" s="95">
        <f>R8+S8+T8+U8</f>
        <v>1102032.6599999999</v>
      </c>
      <c r="W8" s="174">
        <v>0</v>
      </c>
      <c r="X8" s="174">
        <v>0</v>
      </c>
      <c r="Y8" s="174">
        <v>0</v>
      </c>
      <c r="Z8" s="205">
        <v>0</v>
      </c>
      <c r="AA8" s="174">
        <f>W8+X8+Y8+Z8</f>
        <v>0</v>
      </c>
      <c r="AB8" s="174">
        <v>0</v>
      </c>
      <c r="AC8" s="174">
        <v>0</v>
      </c>
      <c r="AD8" s="205">
        <v>111460.48</v>
      </c>
      <c r="AE8" s="207">
        <v>0</v>
      </c>
      <c r="AF8" s="174">
        <f>AB8+AC8+AD8+AE8</f>
        <v>111460.48</v>
      </c>
      <c r="AG8" s="221"/>
      <c r="AH8" s="221"/>
      <c r="AI8" s="221"/>
      <c r="AJ8" s="221"/>
      <c r="AK8" s="221">
        <f>AG8+AH8+AI8+AJ8</f>
        <v>0</v>
      </c>
      <c r="AL8" s="174">
        <f>AN8/2</f>
        <v>606746.56999999995</v>
      </c>
      <c r="AM8" s="174">
        <f>AN8/2</f>
        <v>606746.56999999995</v>
      </c>
      <c r="AN8" s="174">
        <f>V8+AA8+AF8+AK8</f>
        <v>1213493.1399999999</v>
      </c>
      <c r="AO8" s="174">
        <f>AQ8/2</f>
        <v>93253.430000000051</v>
      </c>
      <c r="AP8" s="174">
        <f>AQ8/2</f>
        <v>93253.430000000051</v>
      </c>
      <c r="AQ8" s="174">
        <f>Q8-AN8</f>
        <v>186506.8600000001</v>
      </c>
      <c r="AR8" s="93">
        <f>AN8*100/Q8</f>
        <v>86.678081428571417</v>
      </c>
      <c r="AS8" s="77" t="s">
        <v>123</v>
      </c>
      <c r="AT8" s="35">
        <v>0</v>
      </c>
      <c r="AU8" s="116" t="s">
        <v>73</v>
      </c>
      <c r="AV8" s="124">
        <v>41374</v>
      </c>
      <c r="AW8" s="124">
        <v>41374</v>
      </c>
      <c r="AX8" s="123">
        <v>41433</v>
      </c>
      <c r="AY8" s="123">
        <v>41454</v>
      </c>
      <c r="AZ8" s="142" t="s">
        <v>117</v>
      </c>
      <c r="BA8" s="142" t="s">
        <v>117</v>
      </c>
      <c r="BB8" s="70" t="s">
        <v>161</v>
      </c>
      <c r="BC8" s="186"/>
    </row>
    <row r="9" spans="1:61" ht="23.45" customHeight="1">
      <c r="AM9" s="274"/>
      <c r="AN9" s="274"/>
      <c r="AO9" s="274"/>
    </row>
    <row r="10" spans="1:61" ht="54" customHeight="1">
      <c r="AM10" s="274"/>
      <c r="AN10" s="274"/>
      <c r="AO10" s="274"/>
    </row>
  </sheetData>
  <sheetProtection password="CC6A" sheet="1" objects="1" scenarios="1"/>
  <mergeCells count="32">
    <mergeCell ref="A1:H2"/>
    <mergeCell ref="F3:I3"/>
    <mergeCell ref="O3:Q4"/>
    <mergeCell ref="R3:V4"/>
    <mergeCell ref="W3:AA4"/>
    <mergeCell ref="F4:F5"/>
    <mergeCell ref="G4:G5"/>
    <mergeCell ref="H4:H5"/>
    <mergeCell ref="I4:I5"/>
    <mergeCell ref="A4:A5"/>
    <mergeCell ref="B4:B5"/>
    <mergeCell ref="C4:C5"/>
    <mergeCell ref="D4:D5"/>
    <mergeCell ref="E4:E5"/>
    <mergeCell ref="AB3:AF4"/>
    <mergeCell ref="J4:L4"/>
    <mergeCell ref="M4:M5"/>
    <mergeCell ref="N4:N5"/>
    <mergeCell ref="AL4:AN4"/>
    <mergeCell ref="AL3:AQ3"/>
    <mergeCell ref="AG3:AK4"/>
    <mergeCell ref="BB3:BB5"/>
    <mergeCell ref="AV4:AW4"/>
    <mergeCell ref="AX4:AY4"/>
    <mergeCell ref="AZ4:BA4"/>
    <mergeCell ref="AM9:AO10"/>
    <mergeCell ref="AO4:AQ4"/>
    <mergeCell ref="AU4:AU5"/>
    <mergeCell ref="AR3:AR5"/>
    <mergeCell ref="AS3:AS5"/>
    <mergeCell ref="AT3:AT5"/>
    <mergeCell ref="AV3:B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BX8"/>
  <sheetViews>
    <sheetView topLeftCell="BB1" workbookViewId="0">
      <selection activeCell="BB1" sqref="A1:XFD1048576"/>
    </sheetView>
  </sheetViews>
  <sheetFormatPr baseColWidth="10" defaultRowHeight="1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88" customWidth="1"/>
    <col min="28" max="28" width="10.42578125" style="88" customWidth="1"/>
    <col min="29" max="29" width="7.85546875" style="88"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0" width="11.7109375" customWidth="1"/>
    <col min="41" max="41" width="11.5703125" customWidth="1"/>
    <col min="42" max="42" width="12.28515625" customWidth="1"/>
    <col min="43" max="43" width="11.7109375" customWidth="1"/>
    <col min="44" max="49" width="11.42578125" customWidth="1"/>
    <col min="50" max="50" width="11.5703125" customWidth="1"/>
    <col min="51" max="51" width="9.85546875" customWidth="1"/>
    <col min="52" max="52" width="12.5703125" customWidth="1"/>
    <col min="53" max="53" width="12" customWidth="1"/>
    <col min="54" max="54" width="10.85546875" customWidth="1"/>
    <col min="55" max="55" width="11.7109375" customWidth="1"/>
    <col min="56" max="56" width="11.7109375" bestFit="1" customWidth="1"/>
    <col min="58" max="58" width="11.7109375" bestFit="1" customWidth="1"/>
    <col min="60" max="62" width="8.42578125" customWidth="1"/>
    <col min="63" max="63" width="9.85546875" customWidth="1"/>
    <col min="64" max="64" width="8.42578125" customWidth="1"/>
    <col min="65" max="66" width="9.85546875" customWidth="1"/>
    <col min="67" max="68" width="9.5703125" customWidth="1"/>
    <col min="69" max="69" width="28.7109375" customWidth="1"/>
  </cols>
  <sheetData>
    <row r="1" spans="1:76" ht="15" customHeight="1">
      <c r="B1" s="104"/>
      <c r="C1" s="104"/>
      <c r="D1" s="104"/>
      <c r="E1" s="104"/>
      <c r="F1" s="104"/>
      <c r="G1" s="104"/>
    </row>
    <row r="2" spans="1:76">
      <c r="B2" s="104"/>
      <c r="C2" s="104"/>
      <c r="D2" s="104"/>
      <c r="E2" s="104"/>
      <c r="F2" s="104"/>
      <c r="G2" s="104"/>
    </row>
    <row r="3" spans="1:76" s="5" customFormat="1" ht="25.5" customHeight="1">
      <c r="A3" s="6"/>
      <c r="B3" s="7"/>
      <c r="C3" s="7"/>
      <c r="D3" s="7"/>
      <c r="E3" s="7"/>
      <c r="F3" s="230"/>
      <c r="G3" s="230"/>
      <c r="H3" s="230"/>
      <c r="I3" s="230"/>
      <c r="J3" s="279"/>
      <c r="K3" s="279"/>
      <c r="L3" s="280"/>
      <c r="M3" s="229" t="s">
        <v>7</v>
      </c>
      <c r="N3" s="229"/>
      <c r="O3" s="229"/>
      <c r="P3" s="229"/>
      <c r="Q3" s="229"/>
      <c r="R3" s="229"/>
      <c r="S3" s="260" t="s">
        <v>13</v>
      </c>
      <c r="T3" s="271" t="s">
        <v>14</v>
      </c>
      <c r="U3" s="229" t="s">
        <v>15</v>
      </c>
      <c r="V3" s="229" t="s">
        <v>16</v>
      </c>
      <c r="W3" s="260" t="s">
        <v>17</v>
      </c>
      <c r="X3" s="268" t="s">
        <v>18</v>
      </c>
      <c r="Y3" s="268"/>
      <c r="Z3" s="268"/>
      <c r="AA3" s="87"/>
      <c r="AB3" s="87"/>
      <c r="AC3" s="87"/>
      <c r="AF3" s="225" t="s">
        <v>24</v>
      </c>
      <c r="AG3" s="225"/>
      <c r="AH3" s="225"/>
      <c r="AI3" s="241" t="s">
        <v>87</v>
      </c>
      <c r="AJ3" s="242"/>
      <c r="AK3" s="242"/>
      <c r="AL3" s="242"/>
      <c r="AM3" s="243"/>
      <c r="AN3" s="241" t="s">
        <v>135</v>
      </c>
      <c r="AO3" s="242"/>
      <c r="AP3" s="242"/>
      <c r="AQ3" s="242"/>
      <c r="AR3" s="243"/>
      <c r="AS3" s="241" t="s">
        <v>167</v>
      </c>
      <c r="AT3" s="242"/>
      <c r="AU3" s="242"/>
      <c r="AV3" s="242"/>
      <c r="AW3" s="243"/>
      <c r="AX3" s="240" t="s">
        <v>30</v>
      </c>
      <c r="AY3" s="240"/>
      <c r="AZ3" s="240"/>
      <c r="BA3" s="240"/>
      <c r="BB3" s="240"/>
      <c r="BC3" s="240"/>
      <c r="BD3" s="225" t="s">
        <v>33</v>
      </c>
      <c r="BE3" s="275" t="s">
        <v>34</v>
      </c>
      <c r="BF3" s="230" t="s">
        <v>35</v>
      </c>
      <c r="BG3" s="118" t="s">
        <v>36</v>
      </c>
      <c r="BH3" s="7"/>
      <c r="BI3" s="7"/>
      <c r="BJ3" s="7"/>
      <c r="BK3" s="254"/>
      <c r="BL3" s="254"/>
      <c r="BM3" s="254"/>
      <c r="BN3" s="254"/>
      <c r="BO3" s="254"/>
      <c r="BP3" s="254"/>
      <c r="BQ3" s="235" t="s">
        <v>37</v>
      </c>
      <c r="BR3" s="7"/>
      <c r="BS3" s="7"/>
      <c r="BT3" s="7"/>
      <c r="BU3" s="7"/>
      <c r="BV3" s="7"/>
      <c r="BW3" s="7"/>
      <c r="BX3" s="7"/>
    </row>
    <row r="4" spans="1:76" s="5" customFormat="1" ht="62.25" customHeight="1">
      <c r="A4" s="231" t="s">
        <v>0</v>
      </c>
      <c r="B4" s="231" t="s">
        <v>1</v>
      </c>
      <c r="C4" s="231" t="s">
        <v>2</v>
      </c>
      <c r="D4" s="233" t="s">
        <v>3</v>
      </c>
      <c r="E4" s="233" t="s">
        <v>4</v>
      </c>
      <c r="F4" s="223" t="s">
        <v>5</v>
      </c>
      <c r="G4" s="223" t="s">
        <v>6</v>
      </c>
      <c r="H4" s="223" t="s">
        <v>38</v>
      </c>
      <c r="I4" s="223" t="s">
        <v>39</v>
      </c>
      <c r="J4" s="247" t="s">
        <v>40</v>
      </c>
      <c r="K4" s="248"/>
      <c r="L4" s="249"/>
      <c r="M4" s="226" t="s">
        <v>8</v>
      </c>
      <c r="N4" s="227"/>
      <c r="O4" s="228"/>
      <c r="P4" s="226" t="s">
        <v>9</v>
      </c>
      <c r="Q4" s="227"/>
      <c r="R4" s="228"/>
      <c r="S4" s="260"/>
      <c r="T4" s="272"/>
      <c r="U4" s="229"/>
      <c r="V4" s="229"/>
      <c r="W4" s="260"/>
      <c r="X4" s="268" t="s">
        <v>19</v>
      </c>
      <c r="Y4" s="268"/>
      <c r="Z4" s="229" t="s">
        <v>20</v>
      </c>
      <c r="AA4" s="255" t="s">
        <v>41</v>
      </c>
      <c r="AB4" s="255"/>
      <c r="AC4" s="256"/>
      <c r="AD4" s="236" t="s">
        <v>23</v>
      </c>
      <c r="AE4" s="252" t="s">
        <v>42</v>
      </c>
      <c r="AF4" s="225"/>
      <c r="AG4" s="225"/>
      <c r="AH4" s="225"/>
      <c r="AI4" s="244"/>
      <c r="AJ4" s="245"/>
      <c r="AK4" s="245"/>
      <c r="AL4" s="245"/>
      <c r="AM4" s="246"/>
      <c r="AN4" s="244"/>
      <c r="AO4" s="245"/>
      <c r="AP4" s="245"/>
      <c r="AQ4" s="245"/>
      <c r="AR4" s="246"/>
      <c r="AS4" s="244"/>
      <c r="AT4" s="245"/>
      <c r="AU4" s="245"/>
      <c r="AV4" s="245"/>
      <c r="AW4" s="246"/>
      <c r="AX4" s="247" t="s">
        <v>31</v>
      </c>
      <c r="AY4" s="248"/>
      <c r="AZ4" s="249"/>
      <c r="BA4" s="247" t="s">
        <v>32</v>
      </c>
      <c r="BB4" s="248"/>
      <c r="BC4" s="249"/>
      <c r="BD4" s="225"/>
      <c r="BE4" s="275"/>
      <c r="BF4" s="230"/>
      <c r="BG4" s="250" t="s">
        <v>43</v>
      </c>
      <c r="BH4" s="281" t="s">
        <v>44</v>
      </c>
      <c r="BI4" s="281"/>
      <c r="BJ4" s="282"/>
      <c r="BK4" s="238" t="s">
        <v>45</v>
      </c>
      <c r="BL4" s="238"/>
      <c r="BM4" s="235" t="s">
        <v>46</v>
      </c>
      <c r="BN4" s="235"/>
      <c r="BO4" s="235" t="s">
        <v>47</v>
      </c>
      <c r="BP4" s="239"/>
      <c r="BQ4" s="235"/>
      <c r="BR4" s="7"/>
      <c r="BS4" s="7"/>
      <c r="BT4" s="7"/>
      <c r="BU4" s="7"/>
      <c r="BV4" s="7"/>
      <c r="BW4" s="7"/>
      <c r="BX4" s="7"/>
    </row>
    <row r="5" spans="1:76" s="5" customFormat="1" ht="151.5" customHeight="1">
      <c r="A5" s="232"/>
      <c r="B5" s="232"/>
      <c r="C5" s="232"/>
      <c r="D5" s="234"/>
      <c r="E5" s="234"/>
      <c r="F5" s="224"/>
      <c r="G5" s="224"/>
      <c r="H5" s="224"/>
      <c r="I5" s="224"/>
      <c r="J5" s="10" t="s">
        <v>48</v>
      </c>
      <c r="K5" s="10" t="s">
        <v>49</v>
      </c>
      <c r="L5" s="10" t="s">
        <v>50</v>
      </c>
      <c r="M5" s="121" t="s">
        <v>10</v>
      </c>
      <c r="N5" s="121" t="s">
        <v>11</v>
      </c>
      <c r="O5" s="121" t="s">
        <v>12</v>
      </c>
      <c r="P5" s="121" t="s">
        <v>10</v>
      </c>
      <c r="Q5" s="121" t="s">
        <v>11</v>
      </c>
      <c r="R5" s="121" t="s">
        <v>12</v>
      </c>
      <c r="S5" s="260"/>
      <c r="T5" s="273"/>
      <c r="U5" s="229"/>
      <c r="V5" s="229"/>
      <c r="W5" s="260"/>
      <c r="X5" s="121" t="s">
        <v>21</v>
      </c>
      <c r="Y5" s="2" t="s">
        <v>22</v>
      </c>
      <c r="Z5" s="229"/>
      <c r="AA5" s="11" t="s">
        <v>51</v>
      </c>
      <c r="AB5" s="11" t="s">
        <v>52</v>
      </c>
      <c r="AC5" s="12" t="s">
        <v>53</v>
      </c>
      <c r="AD5" s="237"/>
      <c r="AE5" s="253"/>
      <c r="AF5" s="3" t="s">
        <v>25</v>
      </c>
      <c r="AG5" s="3" t="s">
        <v>26</v>
      </c>
      <c r="AH5" s="3" t="s">
        <v>12</v>
      </c>
      <c r="AI5" s="119" t="s">
        <v>28</v>
      </c>
      <c r="AJ5" s="119" t="s">
        <v>29</v>
      </c>
      <c r="AK5" s="119" t="s">
        <v>54</v>
      </c>
      <c r="AL5" s="119" t="s">
        <v>55</v>
      </c>
      <c r="AM5" s="119" t="s">
        <v>12</v>
      </c>
      <c r="AN5" s="169" t="s">
        <v>28</v>
      </c>
      <c r="AO5" s="169" t="s">
        <v>29</v>
      </c>
      <c r="AP5" s="169" t="s">
        <v>54</v>
      </c>
      <c r="AQ5" s="169" t="s">
        <v>55</v>
      </c>
      <c r="AR5" s="169" t="s">
        <v>12</v>
      </c>
      <c r="AS5" s="219" t="s">
        <v>28</v>
      </c>
      <c r="AT5" s="219" t="s">
        <v>29</v>
      </c>
      <c r="AU5" s="219" t="s">
        <v>54</v>
      </c>
      <c r="AV5" s="219" t="s">
        <v>55</v>
      </c>
      <c r="AW5" s="219" t="s">
        <v>12</v>
      </c>
      <c r="AX5" s="3" t="s">
        <v>25</v>
      </c>
      <c r="AY5" s="3" t="s">
        <v>26</v>
      </c>
      <c r="AZ5" s="3" t="s">
        <v>12</v>
      </c>
      <c r="BA5" s="3" t="s">
        <v>25</v>
      </c>
      <c r="BB5" s="3" t="s">
        <v>26</v>
      </c>
      <c r="BC5" s="3" t="s">
        <v>12</v>
      </c>
      <c r="BD5" s="225"/>
      <c r="BE5" s="275"/>
      <c r="BF5" s="230"/>
      <c r="BG5" s="251"/>
      <c r="BH5" s="118" t="s">
        <v>56</v>
      </c>
      <c r="BI5" s="119" t="s">
        <v>57</v>
      </c>
      <c r="BJ5" s="119" t="s">
        <v>58</v>
      </c>
      <c r="BK5" s="13" t="s">
        <v>59</v>
      </c>
      <c r="BL5" s="120" t="s">
        <v>60</v>
      </c>
      <c r="BM5" s="15" t="s">
        <v>59</v>
      </c>
      <c r="BN5" s="16" t="s">
        <v>61</v>
      </c>
      <c r="BO5" s="17" t="s">
        <v>62</v>
      </c>
      <c r="BP5" s="18" t="s">
        <v>63</v>
      </c>
      <c r="BQ5" s="235"/>
      <c r="BR5" s="7"/>
      <c r="BS5" s="7"/>
      <c r="BT5" s="7"/>
      <c r="BU5" s="7"/>
      <c r="BV5" s="7"/>
      <c r="BW5" s="7"/>
      <c r="BX5" s="7"/>
    </row>
    <row r="7" spans="1:76" s="7" customFormat="1" ht="90">
      <c r="A7" s="57"/>
      <c r="B7" s="43">
        <v>17</v>
      </c>
      <c r="C7" s="43">
        <v>18</v>
      </c>
      <c r="D7" s="83">
        <v>1</v>
      </c>
      <c r="E7" s="83">
        <v>1</v>
      </c>
      <c r="F7" s="84" t="s">
        <v>83</v>
      </c>
      <c r="G7" s="84" t="s">
        <v>84</v>
      </c>
      <c r="H7" s="43">
        <v>2013</v>
      </c>
      <c r="I7" s="43" t="s">
        <v>67</v>
      </c>
      <c r="J7" s="31"/>
      <c r="K7" s="22" t="s">
        <v>85</v>
      </c>
      <c r="L7" s="20" t="s">
        <v>82</v>
      </c>
      <c r="M7" s="57">
        <v>120</v>
      </c>
      <c r="N7" s="57">
        <v>120</v>
      </c>
      <c r="O7" s="57">
        <v>240</v>
      </c>
      <c r="P7" s="57">
        <v>0</v>
      </c>
      <c r="Q7" s="57">
        <v>0</v>
      </c>
      <c r="R7" s="57">
        <v>0</v>
      </c>
      <c r="S7" s="86">
        <v>240</v>
      </c>
      <c r="T7" s="57">
        <v>1</v>
      </c>
      <c r="U7" s="57">
        <v>0</v>
      </c>
      <c r="V7" s="57">
        <v>0</v>
      </c>
      <c r="W7" s="86">
        <v>15</v>
      </c>
      <c r="X7" s="57">
        <v>23</v>
      </c>
      <c r="Y7" s="90"/>
      <c r="Z7" s="85"/>
      <c r="AA7" s="86">
        <v>690</v>
      </c>
      <c r="AB7" s="89">
        <v>0</v>
      </c>
      <c r="AC7" s="86">
        <v>690</v>
      </c>
      <c r="AD7" s="150" t="s">
        <v>84</v>
      </c>
      <c r="AE7" s="188">
        <v>0.83</v>
      </c>
      <c r="AF7" s="35">
        <v>4890361.74</v>
      </c>
      <c r="AG7" s="35">
        <v>0</v>
      </c>
      <c r="AH7" s="82">
        <f>AF7+AG7</f>
        <v>4890361.74</v>
      </c>
      <c r="AI7" s="21">
        <v>0</v>
      </c>
      <c r="AJ7" s="21">
        <v>0</v>
      </c>
      <c r="AK7" s="21">
        <v>0</v>
      </c>
      <c r="AL7" s="187">
        <v>0</v>
      </c>
      <c r="AM7" s="21">
        <f>AI7+AJ7+AK7+AL7</f>
        <v>0</v>
      </c>
      <c r="AN7" s="21">
        <v>1408842.68</v>
      </c>
      <c r="AO7" s="21">
        <v>1890848.3</v>
      </c>
      <c r="AP7" s="205">
        <v>1402922.88</v>
      </c>
      <c r="AQ7" s="207">
        <v>0</v>
      </c>
      <c r="AR7" s="21">
        <f>AN7+AO7+AP7+AQ7</f>
        <v>4702613.8599999994</v>
      </c>
      <c r="AS7" s="221">
        <v>187747.88</v>
      </c>
      <c r="AT7" s="221"/>
      <c r="AU7" s="221"/>
      <c r="AV7" s="221"/>
      <c r="AW7" s="221">
        <f>AS7+AT7+AU7+AV7</f>
        <v>187747.88</v>
      </c>
      <c r="AX7" s="21">
        <f>+AZ7</f>
        <v>4890361.7399999993</v>
      </c>
      <c r="AY7" s="21">
        <v>0</v>
      </c>
      <c r="AZ7" s="21">
        <f>AM7+AR7+AW7</f>
        <v>4890361.7399999993</v>
      </c>
      <c r="BA7" s="21">
        <f>AH7-AZ7</f>
        <v>0</v>
      </c>
      <c r="BB7" s="21">
        <v>0</v>
      </c>
      <c r="BC7" s="21">
        <f>AH7-AZ7</f>
        <v>0</v>
      </c>
      <c r="BD7" s="65">
        <f>(AZ7/AH7)</f>
        <v>0.99999999999999978</v>
      </c>
      <c r="BE7" s="151" t="s">
        <v>169</v>
      </c>
      <c r="BF7" s="35">
        <v>0</v>
      </c>
      <c r="BG7" s="220" t="s">
        <v>73</v>
      </c>
      <c r="BH7" s="37" t="s">
        <v>65</v>
      </c>
      <c r="BI7" s="32"/>
      <c r="BJ7" s="32"/>
      <c r="BK7" s="30">
        <v>41942</v>
      </c>
      <c r="BL7" s="152" t="s">
        <v>117</v>
      </c>
      <c r="BM7" s="30">
        <v>42151</v>
      </c>
      <c r="BN7" s="152"/>
      <c r="BO7" s="152"/>
      <c r="BP7" s="152"/>
      <c r="BQ7" s="277" t="s">
        <v>171</v>
      </c>
    </row>
    <row r="8" spans="1:76" s="75" customFormat="1" ht="45">
      <c r="A8" s="57"/>
      <c r="B8" s="43">
        <v>17</v>
      </c>
      <c r="C8" s="43">
        <v>19</v>
      </c>
      <c r="D8" s="83">
        <v>1</v>
      </c>
      <c r="E8" s="83">
        <v>1</v>
      </c>
      <c r="F8" s="84" t="s">
        <v>86</v>
      </c>
      <c r="G8" s="143" t="s">
        <v>124</v>
      </c>
      <c r="H8" s="43">
        <v>2013</v>
      </c>
      <c r="I8" s="43" t="s">
        <v>67</v>
      </c>
      <c r="J8" s="85"/>
      <c r="K8" s="22" t="s">
        <v>85</v>
      </c>
      <c r="L8" s="20" t="s">
        <v>82</v>
      </c>
      <c r="M8" s="57">
        <v>120</v>
      </c>
      <c r="N8" s="57">
        <v>120</v>
      </c>
      <c r="O8" s="57">
        <v>240</v>
      </c>
      <c r="P8" s="57">
        <v>0</v>
      </c>
      <c r="Q8" s="57">
        <v>0</v>
      </c>
      <c r="R8" s="57">
        <v>0</v>
      </c>
      <c r="S8" s="86">
        <v>240</v>
      </c>
      <c r="T8" s="57">
        <v>1</v>
      </c>
      <c r="U8" s="57">
        <v>0</v>
      </c>
      <c r="V8" s="57">
        <v>0</v>
      </c>
      <c r="W8" s="86">
        <v>15</v>
      </c>
      <c r="X8" s="57">
        <v>23</v>
      </c>
      <c r="Y8" s="90"/>
      <c r="Z8" s="85"/>
      <c r="AA8" s="86">
        <v>690</v>
      </c>
      <c r="AB8" s="89">
        <v>0</v>
      </c>
      <c r="AC8" s="86">
        <v>690</v>
      </c>
      <c r="AD8" s="143" t="s">
        <v>124</v>
      </c>
      <c r="AE8" s="33">
        <v>0.83</v>
      </c>
      <c r="AF8" s="35">
        <v>1599316.26</v>
      </c>
      <c r="AG8" s="35">
        <v>0</v>
      </c>
      <c r="AH8" s="82">
        <f>AF8+AG8</f>
        <v>1599316.26</v>
      </c>
      <c r="AI8" s="21">
        <v>0</v>
      </c>
      <c r="AJ8" s="21">
        <v>0</v>
      </c>
      <c r="AK8" s="21">
        <v>0</v>
      </c>
      <c r="AL8" s="187">
        <v>0</v>
      </c>
      <c r="AM8" s="21">
        <f>AI8+AJ8+AK8+AL8</f>
        <v>0</v>
      </c>
      <c r="AN8" s="21">
        <v>0</v>
      </c>
      <c r="AO8" s="21">
        <v>0</v>
      </c>
      <c r="AP8" s="205">
        <v>0</v>
      </c>
      <c r="AQ8" s="207">
        <v>1303350.99</v>
      </c>
      <c r="AR8" s="21">
        <f>AN8+AO8+AP8+AQ8</f>
        <v>1303350.99</v>
      </c>
      <c r="AS8" s="221">
        <v>295965.26</v>
      </c>
      <c r="AT8" s="221"/>
      <c r="AU8" s="221"/>
      <c r="AV8" s="221"/>
      <c r="AW8" s="221">
        <f>AS8+AT8+AU8+AV8</f>
        <v>295965.26</v>
      </c>
      <c r="AX8" s="21">
        <f>+AZ8</f>
        <v>1599316.25</v>
      </c>
      <c r="AY8" s="21">
        <v>0</v>
      </c>
      <c r="AZ8" s="21">
        <f>AM8+AR8+AW8</f>
        <v>1599316.25</v>
      </c>
      <c r="BA8" s="21">
        <f>AH8-AZ8</f>
        <v>1.0000000009313226E-2</v>
      </c>
      <c r="BB8" s="21">
        <v>0</v>
      </c>
      <c r="BC8" s="21">
        <f>AH8-AZ8</f>
        <v>1.0000000009313226E-2</v>
      </c>
      <c r="BD8" s="65">
        <f>(AZ8/AH8)</f>
        <v>0.99999999374732795</v>
      </c>
      <c r="BE8" s="151" t="s">
        <v>170</v>
      </c>
      <c r="BF8" s="35">
        <v>0</v>
      </c>
      <c r="BG8" s="220" t="s">
        <v>73</v>
      </c>
      <c r="BH8" s="37" t="s">
        <v>65</v>
      </c>
      <c r="BI8" s="32"/>
      <c r="BJ8" s="32"/>
      <c r="BK8" s="30">
        <v>41942</v>
      </c>
      <c r="BL8" s="152" t="s">
        <v>117</v>
      </c>
      <c r="BM8" s="30">
        <v>42151</v>
      </c>
      <c r="BN8" s="152"/>
      <c r="BO8" s="152"/>
      <c r="BP8" s="152"/>
      <c r="BQ8" s="278"/>
    </row>
  </sheetData>
  <sheetProtection password="CC6A" sheet="1" objects="1" scenarios="1"/>
  <mergeCells count="44">
    <mergeCell ref="AE4:AE5"/>
    <mergeCell ref="AF3:AH4"/>
    <mergeCell ref="M4:O4"/>
    <mergeCell ref="P4:R4"/>
    <mergeCell ref="X4:Y4"/>
    <mergeCell ref="Z4:Z5"/>
    <mergeCell ref="AA4:AC4"/>
    <mergeCell ref="T3:T5"/>
    <mergeCell ref="U3:U5"/>
    <mergeCell ref="V3:V5"/>
    <mergeCell ref="W3:W5"/>
    <mergeCell ref="X3:Z3"/>
    <mergeCell ref="AX3:BC3"/>
    <mergeCell ref="BK3:BP3"/>
    <mergeCell ref="BO4:BP4"/>
    <mergeCell ref="A4:A5"/>
    <mergeCell ref="B4:B5"/>
    <mergeCell ref="C4:C5"/>
    <mergeCell ref="D4:D5"/>
    <mergeCell ref="E4:E5"/>
    <mergeCell ref="BD3:BD5"/>
    <mergeCell ref="BE3:BE5"/>
    <mergeCell ref="BF3:BF5"/>
    <mergeCell ref="BK4:BL4"/>
    <mergeCell ref="BM4:BN4"/>
    <mergeCell ref="AN3:AR4"/>
    <mergeCell ref="AD4:AD5"/>
    <mergeCell ref="AI3:AM4"/>
    <mergeCell ref="AS3:AW4"/>
    <mergeCell ref="BQ7:BQ8"/>
    <mergeCell ref="F3:I3"/>
    <mergeCell ref="J3:L3"/>
    <mergeCell ref="M3:R3"/>
    <mergeCell ref="S3:S5"/>
    <mergeCell ref="G4:G5"/>
    <mergeCell ref="H4:H5"/>
    <mergeCell ref="I4:I5"/>
    <mergeCell ref="J4:L4"/>
    <mergeCell ref="F4:F5"/>
    <mergeCell ref="BQ3:BQ5"/>
    <mergeCell ref="AX4:AZ4"/>
    <mergeCell ref="BA4:BC4"/>
    <mergeCell ref="BG4:BG5"/>
    <mergeCell ref="BH4:B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BW18"/>
  <sheetViews>
    <sheetView topLeftCell="AZ1" zoomScaleNormal="100" workbookViewId="0">
      <selection activeCell="AZ1" sqref="A1:XFD1048576"/>
    </sheetView>
  </sheetViews>
  <sheetFormatPr baseColWidth="10" defaultRowHeight="1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0.5703125" customWidth="1"/>
    <col min="26" max="26" width="10"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3" width="11.7109375" bestFit="1" customWidth="1"/>
    <col min="34" max="34" width="13.28515625" bestFit="1" customWidth="1"/>
    <col min="35" max="37" width="9.7109375" customWidth="1"/>
    <col min="38" max="40" width="13" customWidth="1"/>
    <col min="41" max="41" width="11.7109375" customWidth="1"/>
    <col min="42" max="42" width="14.28515625" customWidth="1"/>
    <col min="43" max="47" width="12.42578125" customWidth="1"/>
    <col min="48" max="48" width="13" customWidth="1"/>
    <col min="49" max="49" width="9.7109375" customWidth="1"/>
    <col min="50" max="50" width="12.7109375" customWidth="1"/>
    <col min="51" max="51" width="13.28515625" customWidth="1"/>
    <col min="52" max="52" width="12.28515625" customWidth="1"/>
    <col min="53" max="53" width="13.7109375" customWidth="1"/>
    <col min="54" max="54" width="10.85546875" customWidth="1"/>
    <col min="55" max="55" width="18.28515625" customWidth="1"/>
    <col min="56" max="56" width="11.7109375" bestFit="1" customWidth="1"/>
    <col min="58" max="58" width="11.7109375" bestFit="1" customWidth="1"/>
    <col min="60" max="60" width="8.42578125" customWidth="1"/>
    <col min="61" max="61" width="10.85546875" customWidth="1"/>
    <col min="62" max="62" width="8.42578125" customWidth="1"/>
    <col min="63" max="63" width="9.85546875" customWidth="1"/>
    <col min="64" max="64" width="8.42578125" customWidth="1"/>
    <col min="65" max="66" width="9.85546875" customWidth="1"/>
    <col min="67" max="67" width="21.85546875" customWidth="1"/>
    <col min="68" max="68" width="9.5703125" customWidth="1"/>
    <col min="69" max="69" width="28.7109375" customWidth="1"/>
  </cols>
  <sheetData>
    <row r="1" spans="1:75" ht="34.9" customHeight="1">
      <c r="A1" s="125"/>
      <c r="B1" s="125"/>
      <c r="C1" s="125"/>
      <c r="D1" s="125"/>
      <c r="E1" s="125"/>
      <c r="F1" s="125"/>
      <c r="G1" s="305" t="s">
        <v>116</v>
      </c>
      <c r="H1" s="305"/>
      <c r="I1" s="305"/>
      <c r="J1" s="305"/>
      <c r="K1" s="305"/>
      <c r="L1" s="305"/>
      <c r="M1" s="305"/>
      <c r="N1" s="305"/>
      <c r="O1" s="305"/>
      <c r="P1" s="305"/>
      <c r="Q1" s="305"/>
      <c r="R1" s="305"/>
      <c r="S1" s="305"/>
      <c r="T1" s="305"/>
    </row>
    <row r="2" spans="1:75" ht="34.9" customHeight="1">
      <c r="A2" s="125"/>
      <c r="B2" s="125"/>
      <c r="C2" s="125"/>
      <c r="D2" s="125"/>
      <c r="E2" s="125"/>
      <c r="F2" s="125"/>
      <c r="G2" s="104"/>
    </row>
    <row r="3" spans="1:75" s="5" customFormat="1" ht="25.5" customHeight="1">
      <c r="A3" s="6"/>
      <c r="B3" s="7"/>
      <c r="C3" s="7"/>
      <c r="D3" s="7"/>
      <c r="E3" s="7"/>
      <c r="F3" s="230"/>
      <c r="G3" s="230"/>
      <c r="H3" s="230"/>
      <c r="I3" s="230"/>
      <c r="J3" s="279"/>
      <c r="K3" s="279"/>
      <c r="L3" s="280"/>
      <c r="M3" s="229" t="s">
        <v>7</v>
      </c>
      <c r="N3" s="229"/>
      <c r="O3" s="229"/>
      <c r="P3" s="229"/>
      <c r="Q3" s="229"/>
      <c r="R3" s="229"/>
      <c r="S3" s="260" t="s">
        <v>13</v>
      </c>
      <c r="T3" s="271" t="s">
        <v>14</v>
      </c>
      <c r="U3" s="229" t="s">
        <v>15</v>
      </c>
      <c r="V3" s="229" t="s">
        <v>16</v>
      </c>
      <c r="W3" s="260" t="s">
        <v>17</v>
      </c>
      <c r="X3" s="268" t="s">
        <v>18</v>
      </c>
      <c r="Y3" s="268"/>
      <c r="Z3" s="268"/>
      <c r="AA3" s="87"/>
      <c r="AB3" s="87"/>
      <c r="AC3" s="87"/>
      <c r="AF3" s="225" t="s">
        <v>114</v>
      </c>
      <c r="AG3" s="241" t="s">
        <v>115</v>
      </c>
      <c r="AH3" s="242"/>
      <c r="AI3" s="242"/>
      <c r="AJ3" s="242"/>
      <c r="AK3" s="243"/>
      <c r="AL3" s="241" t="s">
        <v>136</v>
      </c>
      <c r="AM3" s="242"/>
      <c r="AN3" s="242"/>
      <c r="AO3" s="242"/>
      <c r="AP3" s="243"/>
      <c r="AQ3" s="241" t="s">
        <v>172</v>
      </c>
      <c r="AR3" s="242"/>
      <c r="AS3" s="242"/>
      <c r="AT3" s="242"/>
      <c r="AU3" s="243"/>
      <c r="AV3" s="240" t="s">
        <v>30</v>
      </c>
      <c r="AW3" s="240"/>
      <c r="AX3" s="240"/>
      <c r="AY3" s="240"/>
      <c r="AZ3" s="240"/>
      <c r="BA3" s="240"/>
      <c r="BB3" s="225" t="s">
        <v>33</v>
      </c>
      <c r="BC3" s="275" t="s">
        <v>34</v>
      </c>
      <c r="BD3" s="230" t="s">
        <v>35</v>
      </c>
      <c r="BE3" s="101" t="s">
        <v>36</v>
      </c>
      <c r="BF3" s="7"/>
      <c r="BG3" s="7"/>
      <c r="BH3" s="7"/>
      <c r="BI3" s="254"/>
      <c r="BJ3" s="254"/>
      <c r="BK3" s="254"/>
      <c r="BL3" s="254"/>
      <c r="BM3" s="254"/>
      <c r="BN3" s="254"/>
      <c r="BO3" s="235" t="s">
        <v>37</v>
      </c>
      <c r="BP3" s="7"/>
      <c r="BQ3" s="7"/>
      <c r="BR3" s="7"/>
      <c r="BS3" s="7"/>
      <c r="BT3" s="7"/>
      <c r="BU3" s="7"/>
      <c r="BV3" s="7"/>
      <c r="BW3" s="7"/>
    </row>
    <row r="4" spans="1:75" s="5" customFormat="1" ht="62.25" customHeight="1">
      <c r="A4" s="231" t="s">
        <v>0</v>
      </c>
      <c r="B4" s="231" t="s">
        <v>1</v>
      </c>
      <c r="C4" s="231" t="s">
        <v>2</v>
      </c>
      <c r="D4" s="233" t="s">
        <v>3</v>
      </c>
      <c r="E4" s="233" t="s">
        <v>4</v>
      </c>
      <c r="F4" s="223" t="s">
        <v>5</v>
      </c>
      <c r="G4" s="223" t="s">
        <v>6</v>
      </c>
      <c r="H4" s="223" t="s">
        <v>38</v>
      </c>
      <c r="I4" s="223" t="s">
        <v>39</v>
      </c>
      <c r="J4" s="247" t="s">
        <v>40</v>
      </c>
      <c r="K4" s="248"/>
      <c r="L4" s="249"/>
      <c r="M4" s="226" t="s">
        <v>8</v>
      </c>
      <c r="N4" s="227"/>
      <c r="O4" s="228"/>
      <c r="P4" s="226" t="s">
        <v>9</v>
      </c>
      <c r="Q4" s="227"/>
      <c r="R4" s="228"/>
      <c r="S4" s="260"/>
      <c r="T4" s="272"/>
      <c r="U4" s="229"/>
      <c r="V4" s="229"/>
      <c r="W4" s="260"/>
      <c r="X4" s="268" t="s">
        <v>19</v>
      </c>
      <c r="Y4" s="268"/>
      <c r="Z4" s="229" t="s">
        <v>20</v>
      </c>
      <c r="AA4" s="255" t="s">
        <v>41</v>
      </c>
      <c r="AB4" s="255"/>
      <c r="AC4" s="256"/>
      <c r="AD4" s="236" t="s">
        <v>23</v>
      </c>
      <c r="AE4" s="252" t="s">
        <v>42</v>
      </c>
      <c r="AF4" s="225"/>
      <c r="AG4" s="244"/>
      <c r="AH4" s="245"/>
      <c r="AI4" s="245"/>
      <c r="AJ4" s="245"/>
      <c r="AK4" s="246"/>
      <c r="AL4" s="244"/>
      <c r="AM4" s="245"/>
      <c r="AN4" s="245"/>
      <c r="AO4" s="245"/>
      <c r="AP4" s="246"/>
      <c r="AQ4" s="244"/>
      <c r="AR4" s="245"/>
      <c r="AS4" s="245"/>
      <c r="AT4" s="245"/>
      <c r="AU4" s="246"/>
      <c r="AV4" s="247" t="s">
        <v>31</v>
      </c>
      <c r="AW4" s="248"/>
      <c r="AX4" s="249"/>
      <c r="AY4" s="247" t="s">
        <v>32</v>
      </c>
      <c r="AZ4" s="248"/>
      <c r="BA4" s="249"/>
      <c r="BB4" s="225"/>
      <c r="BC4" s="275"/>
      <c r="BD4" s="230"/>
      <c r="BE4" s="250" t="s">
        <v>43</v>
      </c>
      <c r="BF4" s="281" t="s">
        <v>44</v>
      </c>
      <c r="BG4" s="281"/>
      <c r="BH4" s="282"/>
      <c r="BI4" s="238" t="s">
        <v>45</v>
      </c>
      <c r="BJ4" s="238"/>
      <c r="BK4" s="235" t="s">
        <v>46</v>
      </c>
      <c r="BL4" s="235"/>
      <c r="BM4" s="235" t="s">
        <v>47</v>
      </c>
      <c r="BN4" s="239"/>
      <c r="BO4" s="235"/>
      <c r="BP4" s="223"/>
      <c r="BQ4" s="7"/>
      <c r="BR4" s="7"/>
      <c r="BS4" s="7"/>
      <c r="BT4" s="7"/>
      <c r="BU4" s="7"/>
      <c r="BV4" s="7"/>
      <c r="BW4" s="7"/>
    </row>
    <row r="5" spans="1:75" s="5" customFormat="1" ht="151.15" customHeight="1">
      <c r="A5" s="232"/>
      <c r="B5" s="232"/>
      <c r="C5" s="232"/>
      <c r="D5" s="234"/>
      <c r="E5" s="234"/>
      <c r="F5" s="224"/>
      <c r="G5" s="224"/>
      <c r="H5" s="224"/>
      <c r="I5" s="224"/>
      <c r="J5" s="10" t="s">
        <v>48</v>
      </c>
      <c r="K5" s="10" t="s">
        <v>49</v>
      </c>
      <c r="L5" s="10" t="s">
        <v>50</v>
      </c>
      <c r="M5" s="100" t="s">
        <v>10</v>
      </c>
      <c r="N5" s="100" t="s">
        <v>11</v>
      </c>
      <c r="O5" s="100" t="s">
        <v>12</v>
      </c>
      <c r="P5" s="100" t="s">
        <v>10</v>
      </c>
      <c r="Q5" s="100" t="s">
        <v>11</v>
      </c>
      <c r="R5" s="100" t="s">
        <v>12</v>
      </c>
      <c r="S5" s="260"/>
      <c r="T5" s="273"/>
      <c r="U5" s="229"/>
      <c r="V5" s="229"/>
      <c r="W5" s="260"/>
      <c r="X5" s="100" t="s">
        <v>21</v>
      </c>
      <c r="Y5" s="2" t="s">
        <v>22</v>
      </c>
      <c r="Z5" s="229"/>
      <c r="AA5" s="11" t="s">
        <v>51</v>
      </c>
      <c r="AB5" s="11" t="s">
        <v>52</v>
      </c>
      <c r="AC5" s="12" t="s">
        <v>53</v>
      </c>
      <c r="AD5" s="237"/>
      <c r="AE5" s="253"/>
      <c r="AF5" s="225"/>
      <c r="AG5" s="102" t="s">
        <v>28</v>
      </c>
      <c r="AH5" s="102" t="s">
        <v>29</v>
      </c>
      <c r="AI5" s="102" t="s">
        <v>54</v>
      </c>
      <c r="AJ5" s="102" t="s">
        <v>55</v>
      </c>
      <c r="AK5" s="102" t="s">
        <v>12</v>
      </c>
      <c r="AL5" s="169" t="s">
        <v>28</v>
      </c>
      <c r="AM5" s="169" t="s">
        <v>29</v>
      </c>
      <c r="AN5" s="169" t="s">
        <v>54</v>
      </c>
      <c r="AO5" s="169" t="s">
        <v>55</v>
      </c>
      <c r="AP5" s="169" t="s">
        <v>12</v>
      </c>
      <c r="AQ5" s="219" t="s">
        <v>28</v>
      </c>
      <c r="AR5" s="219" t="s">
        <v>29</v>
      </c>
      <c r="AS5" s="219" t="s">
        <v>54</v>
      </c>
      <c r="AT5" s="219" t="s">
        <v>55</v>
      </c>
      <c r="AU5" s="219" t="s">
        <v>12</v>
      </c>
      <c r="AV5" s="3" t="s">
        <v>25</v>
      </c>
      <c r="AW5" s="3" t="s">
        <v>26</v>
      </c>
      <c r="AX5" s="3" t="s">
        <v>12</v>
      </c>
      <c r="AY5" s="3" t="s">
        <v>25</v>
      </c>
      <c r="AZ5" s="3" t="s">
        <v>26</v>
      </c>
      <c r="BA5" s="3" t="s">
        <v>12</v>
      </c>
      <c r="BB5" s="225"/>
      <c r="BC5" s="275"/>
      <c r="BD5" s="230"/>
      <c r="BE5" s="251"/>
      <c r="BF5" s="101" t="s">
        <v>56</v>
      </c>
      <c r="BG5" s="102" t="s">
        <v>57</v>
      </c>
      <c r="BH5" s="102" t="s">
        <v>58</v>
      </c>
      <c r="BI5" s="13" t="s">
        <v>59</v>
      </c>
      <c r="BJ5" s="103" t="s">
        <v>60</v>
      </c>
      <c r="BK5" s="15" t="s">
        <v>59</v>
      </c>
      <c r="BL5" s="16" t="s">
        <v>61</v>
      </c>
      <c r="BM5" s="17" t="s">
        <v>62</v>
      </c>
      <c r="BN5" s="18" t="s">
        <v>63</v>
      </c>
      <c r="BO5" s="235"/>
      <c r="BP5" s="224"/>
      <c r="BQ5" s="7"/>
      <c r="BR5" s="7"/>
      <c r="BS5" s="7"/>
      <c r="BT5" s="7"/>
      <c r="BU5" s="7"/>
      <c r="BV5" s="7"/>
      <c r="BW5" s="7"/>
    </row>
    <row r="7" spans="1:75" s="7" customFormat="1" ht="151.5" customHeight="1">
      <c r="A7" s="287"/>
      <c r="B7" s="289">
        <v>17</v>
      </c>
      <c r="C7" s="289">
        <v>18</v>
      </c>
      <c r="D7" s="287"/>
      <c r="E7" s="287"/>
      <c r="F7" s="306" t="s">
        <v>91</v>
      </c>
      <c r="G7" s="84" t="s">
        <v>103</v>
      </c>
      <c r="H7" s="43">
        <v>2014</v>
      </c>
      <c r="I7" s="43" t="s">
        <v>95</v>
      </c>
      <c r="J7" s="131" t="s">
        <v>98</v>
      </c>
      <c r="K7" s="131" t="s">
        <v>96</v>
      </c>
      <c r="L7" s="318" t="s">
        <v>64</v>
      </c>
      <c r="M7" s="321">
        <v>125</v>
      </c>
      <c r="N7" s="321">
        <v>384</v>
      </c>
      <c r="O7" s="321">
        <f>+M7+N7</f>
        <v>509</v>
      </c>
      <c r="P7" s="312" t="s">
        <v>134</v>
      </c>
      <c r="Q7" s="312" t="s">
        <v>134</v>
      </c>
      <c r="R7" s="312" t="s">
        <v>134</v>
      </c>
      <c r="S7" s="322">
        <v>509</v>
      </c>
      <c r="T7" s="312">
        <v>1</v>
      </c>
      <c r="U7" s="312">
        <v>750</v>
      </c>
      <c r="V7" s="312">
        <v>786</v>
      </c>
      <c r="W7" s="322">
        <v>55</v>
      </c>
      <c r="X7" s="312">
        <v>17</v>
      </c>
      <c r="Y7" s="315">
        <v>422245.4</v>
      </c>
      <c r="Z7" s="333">
        <v>784170.04</v>
      </c>
      <c r="AA7" s="89">
        <v>1395</v>
      </c>
      <c r="AB7" s="89"/>
      <c r="AC7" s="89">
        <f>+AA7-AB7</f>
        <v>1395</v>
      </c>
      <c r="AD7" s="143" t="s">
        <v>133</v>
      </c>
      <c r="AE7" s="336">
        <v>1</v>
      </c>
      <c r="AF7" s="339">
        <v>12183291.119999999</v>
      </c>
      <c r="AG7" s="303">
        <v>0</v>
      </c>
      <c r="AH7" s="303">
        <v>0</v>
      </c>
      <c r="AI7" s="303">
        <v>0</v>
      </c>
      <c r="AJ7" s="303">
        <v>0</v>
      </c>
      <c r="AK7" s="303">
        <f>AG7+AH7+AI7+AJ7</f>
        <v>0</v>
      </c>
      <c r="AL7" s="303">
        <v>3206476.82</v>
      </c>
      <c r="AM7" s="303">
        <v>2976792.08</v>
      </c>
      <c r="AN7" s="303">
        <v>2606838.0699999998</v>
      </c>
      <c r="AO7" s="304">
        <v>1805183.42</v>
      </c>
      <c r="AP7" s="303">
        <f>AL7+AM7+AN7+AO7</f>
        <v>10595290.390000001</v>
      </c>
      <c r="AQ7" s="283">
        <v>1530888.03</v>
      </c>
      <c r="AR7" s="283"/>
      <c r="AS7" s="283"/>
      <c r="AT7" s="283"/>
      <c r="AU7" s="283">
        <f>AQ7+AR7+AS7+AT7</f>
        <v>1530888.03</v>
      </c>
      <c r="AV7" s="303">
        <f>+AX7</f>
        <v>12126178.42</v>
      </c>
      <c r="AW7" s="303" t="s">
        <v>137</v>
      </c>
      <c r="AX7" s="303">
        <f>AK7+AP7+AU7</f>
        <v>12126178.42</v>
      </c>
      <c r="AY7" s="309">
        <f>+BA7</f>
        <v>57112.699999999255</v>
      </c>
      <c r="AZ7" s="309" t="s">
        <v>134</v>
      </c>
      <c r="BA7" s="309">
        <f>AF7-AX7</f>
        <v>57112.699999999255</v>
      </c>
      <c r="BB7" s="325">
        <f>AX7/AF7</f>
        <v>0.99531221084373145</v>
      </c>
      <c r="BC7" s="332" t="s">
        <v>170</v>
      </c>
      <c r="BD7" s="300">
        <v>0</v>
      </c>
      <c r="BE7" s="297" t="s">
        <v>73</v>
      </c>
      <c r="BF7" s="296" t="s">
        <v>65</v>
      </c>
      <c r="BG7" s="297"/>
      <c r="BH7" s="296"/>
      <c r="BI7" s="345">
        <v>41996</v>
      </c>
      <c r="BJ7" s="342" t="s">
        <v>117</v>
      </c>
      <c r="BK7" s="345">
        <v>42175</v>
      </c>
      <c r="BL7" s="297"/>
      <c r="BM7" s="342" t="s">
        <v>117</v>
      </c>
      <c r="BN7" s="342" t="s">
        <v>117</v>
      </c>
      <c r="BO7" s="277" t="s">
        <v>173</v>
      </c>
      <c r="BQ7" s="127"/>
    </row>
    <row r="8" spans="1:75" s="7" customFormat="1" ht="63" customHeight="1">
      <c r="A8" s="288"/>
      <c r="B8" s="290"/>
      <c r="C8" s="290"/>
      <c r="D8" s="288"/>
      <c r="E8" s="288"/>
      <c r="F8" s="306"/>
      <c r="G8" s="84" t="s">
        <v>104</v>
      </c>
      <c r="H8" s="43">
        <v>2014</v>
      </c>
      <c r="I8" s="43" t="s">
        <v>95</v>
      </c>
      <c r="J8" s="131" t="s">
        <v>98</v>
      </c>
      <c r="K8" s="131" t="s">
        <v>96</v>
      </c>
      <c r="L8" s="318"/>
      <c r="M8" s="321"/>
      <c r="N8" s="321"/>
      <c r="O8" s="321"/>
      <c r="P8" s="313"/>
      <c r="Q8" s="313"/>
      <c r="R8" s="313"/>
      <c r="S8" s="323"/>
      <c r="T8" s="313"/>
      <c r="U8" s="313"/>
      <c r="V8" s="313"/>
      <c r="W8" s="323"/>
      <c r="X8" s="313"/>
      <c r="Y8" s="316"/>
      <c r="Z8" s="334"/>
      <c r="AA8" s="89">
        <v>74</v>
      </c>
      <c r="AB8" s="89"/>
      <c r="AC8" s="89">
        <f t="shared" ref="AC8:AC17" si="0">+AA8-AB8</f>
        <v>74</v>
      </c>
      <c r="AD8" s="143" t="s">
        <v>124</v>
      </c>
      <c r="AE8" s="337"/>
      <c r="AF8" s="340"/>
      <c r="AG8" s="303"/>
      <c r="AH8" s="303"/>
      <c r="AI8" s="303"/>
      <c r="AJ8" s="303"/>
      <c r="AK8" s="303"/>
      <c r="AL8" s="303"/>
      <c r="AM8" s="303"/>
      <c r="AN8" s="303"/>
      <c r="AO8" s="304"/>
      <c r="AP8" s="303"/>
      <c r="AQ8" s="285"/>
      <c r="AR8" s="285"/>
      <c r="AS8" s="285"/>
      <c r="AT8" s="285"/>
      <c r="AU8" s="285"/>
      <c r="AV8" s="303"/>
      <c r="AW8" s="303"/>
      <c r="AX8" s="303"/>
      <c r="AY8" s="310"/>
      <c r="AZ8" s="310"/>
      <c r="BA8" s="310"/>
      <c r="BB8" s="326"/>
      <c r="BC8" s="319"/>
      <c r="BD8" s="301"/>
      <c r="BE8" s="298"/>
      <c r="BF8" s="296"/>
      <c r="BG8" s="298"/>
      <c r="BH8" s="296"/>
      <c r="BI8" s="346"/>
      <c r="BJ8" s="343"/>
      <c r="BK8" s="346"/>
      <c r="BL8" s="298"/>
      <c r="BM8" s="343"/>
      <c r="BN8" s="343"/>
      <c r="BO8" s="286"/>
      <c r="BQ8" s="127"/>
    </row>
    <row r="9" spans="1:75" s="7" customFormat="1" ht="30.6" customHeight="1">
      <c r="A9" s="287"/>
      <c r="B9" s="289">
        <v>17</v>
      </c>
      <c r="C9" s="289">
        <v>18</v>
      </c>
      <c r="D9" s="287"/>
      <c r="E9" s="287"/>
      <c r="F9" s="306" t="s">
        <v>92</v>
      </c>
      <c r="G9" s="84" t="s">
        <v>107</v>
      </c>
      <c r="H9" s="43">
        <v>2014</v>
      </c>
      <c r="I9" s="43" t="s">
        <v>95</v>
      </c>
      <c r="J9" s="131" t="s">
        <v>98</v>
      </c>
      <c r="K9" s="131" t="s">
        <v>96</v>
      </c>
      <c r="L9" s="318"/>
      <c r="M9" s="321"/>
      <c r="N9" s="321"/>
      <c r="O9" s="321"/>
      <c r="P9" s="313"/>
      <c r="Q9" s="313"/>
      <c r="R9" s="313"/>
      <c r="S9" s="323"/>
      <c r="T9" s="313"/>
      <c r="U9" s="313"/>
      <c r="V9" s="313"/>
      <c r="W9" s="323"/>
      <c r="X9" s="313"/>
      <c r="Y9" s="316"/>
      <c r="Z9" s="334"/>
      <c r="AA9" s="89">
        <v>55</v>
      </c>
      <c r="AB9" s="89"/>
      <c r="AC9" s="89">
        <f t="shared" si="0"/>
        <v>55</v>
      </c>
      <c r="AD9" s="143" t="s">
        <v>125</v>
      </c>
      <c r="AE9" s="337"/>
      <c r="AF9" s="339">
        <v>166235.88</v>
      </c>
      <c r="AG9" s="283">
        <v>0</v>
      </c>
      <c r="AH9" s="283">
        <v>0</v>
      </c>
      <c r="AI9" s="283">
        <v>0</v>
      </c>
      <c r="AJ9" s="283">
        <v>0</v>
      </c>
      <c r="AK9" s="283">
        <v>0</v>
      </c>
      <c r="AL9" s="283">
        <v>0</v>
      </c>
      <c r="AM9" s="283">
        <v>0</v>
      </c>
      <c r="AN9" s="283">
        <v>0</v>
      </c>
      <c r="AO9" s="293"/>
      <c r="AP9" s="283">
        <f>AL9+AM9+AN9+AO9</f>
        <v>0</v>
      </c>
      <c r="AQ9" s="283">
        <v>166235.88</v>
      </c>
      <c r="AR9" s="283"/>
      <c r="AS9" s="283"/>
      <c r="AT9" s="283"/>
      <c r="AU9" s="283">
        <f>AQ9+AR9+AS9+AT9</f>
        <v>166235.88</v>
      </c>
      <c r="AV9" s="283">
        <f>+AX9</f>
        <v>166235.88</v>
      </c>
      <c r="AW9" s="283" t="s">
        <v>137</v>
      </c>
      <c r="AX9" s="283">
        <f>AK9+AP9+AU9</f>
        <v>166235.88</v>
      </c>
      <c r="AY9" s="309">
        <f>+BA9</f>
        <v>0</v>
      </c>
      <c r="AZ9" s="309" t="s">
        <v>134</v>
      </c>
      <c r="BA9" s="309">
        <f>AF9-AX9</f>
        <v>0</v>
      </c>
      <c r="BB9" s="327">
        <f>AX9/AX9</f>
        <v>1</v>
      </c>
      <c r="BC9" s="319"/>
      <c r="BD9" s="301"/>
      <c r="BE9" s="298"/>
      <c r="BF9" s="296"/>
      <c r="BG9" s="298"/>
      <c r="BH9" s="296"/>
      <c r="BI9" s="346"/>
      <c r="BJ9" s="343"/>
      <c r="BK9" s="346"/>
      <c r="BL9" s="298"/>
      <c r="BM9" s="343"/>
      <c r="BN9" s="343"/>
      <c r="BO9" s="286"/>
      <c r="BQ9" s="127"/>
    </row>
    <row r="10" spans="1:75" s="7" customFormat="1" ht="33.75">
      <c r="A10" s="291"/>
      <c r="B10" s="292"/>
      <c r="C10" s="292"/>
      <c r="D10" s="291"/>
      <c r="E10" s="291"/>
      <c r="F10" s="306"/>
      <c r="G10" s="84" t="s">
        <v>105</v>
      </c>
      <c r="H10" s="43">
        <v>2014</v>
      </c>
      <c r="I10" s="43" t="s">
        <v>95</v>
      </c>
      <c r="J10" s="131" t="s">
        <v>98</v>
      </c>
      <c r="K10" s="131" t="s">
        <v>96</v>
      </c>
      <c r="L10" s="318"/>
      <c r="M10" s="321"/>
      <c r="N10" s="321"/>
      <c r="O10" s="321"/>
      <c r="P10" s="313"/>
      <c r="Q10" s="313"/>
      <c r="R10" s="313"/>
      <c r="S10" s="323"/>
      <c r="T10" s="313"/>
      <c r="U10" s="313"/>
      <c r="V10" s="313"/>
      <c r="W10" s="323"/>
      <c r="X10" s="313"/>
      <c r="Y10" s="316"/>
      <c r="Z10" s="334"/>
      <c r="AA10" s="89">
        <v>405</v>
      </c>
      <c r="AB10" s="89"/>
      <c r="AC10" s="89">
        <f t="shared" si="0"/>
        <v>405</v>
      </c>
      <c r="AD10" s="143" t="s">
        <v>126</v>
      </c>
      <c r="AE10" s="337"/>
      <c r="AF10" s="341"/>
      <c r="AG10" s="284"/>
      <c r="AH10" s="284"/>
      <c r="AI10" s="284"/>
      <c r="AJ10" s="284"/>
      <c r="AK10" s="284"/>
      <c r="AL10" s="284"/>
      <c r="AM10" s="284"/>
      <c r="AN10" s="284"/>
      <c r="AO10" s="294"/>
      <c r="AP10" s="284"/>
      <c r="AQ10" s="284"/>
      <c r="AR10" s="284"/>
      <c r="AS10" s="284"/>
      <c r="AT10" s="284"/>
      <c r="AU10" s="284"/>
      <c r="AV10" s="284"/>
      <c r="AW10" s="284"/>
      <c r="AX10" s="284"/>
      <c r="AY10" s="311"/>
      <c r="AZ10" s="311"/>
      <c r="BA10" s="311"/>
      <c r="BB10" s="328"/>
      <c r="BC10" s="319"/>
      <c r="BD10" s="301"/>
      <c r="BE10" s="298"/>
      <c r="BF10" s="296"/>
      <c r="BG10" s="298"/>
      <c r="BH10" s="296"/>
      <c r="BI10" s="346"/>
      <c r="BJ10" s="343"/>
      <c r="BK10" s="346"/>
      <c r="BL10" s="298"/>
      <c r="BM10" s="343"/>
      <c r="BN10" s="343"/>
      <c r="BO10" s="286"/>
      <c r="BQ10" s="127"/>
    </row>
    <row r="11" spans="1:75" s="7" customFormat="1" ht="22.5">
      <c r="A11" s="291"/>
      <c r="B11" s="292"/>
      <c r="C11" s="292"/>
      <c r="D11" s="291"/>
      <c r="E11" s="291"/>
      <c r="F11" s="306"/>
      <c r="G11" s="84" t="s">
        <v>106</v>
      </c>
      <c r="H11" s="43">
        <v>2014</v>
      </c>
      <c r="I11" s="43" t="s">
        <v>95</v>
      </c>
      <c r="J11" s="131" t="s">
        <v>98</v>
      </c>
      <c r="K11" s="131" t="s">
        <v>96</v>
      </c>
      <c r="L11" s="318"/>
      <c r="M11" s="321"/>
      <c r="N11" s="321"/>
      <c r="O11" s="321"/>
      <c r="P11" s="313"/>
      <c r="Q11" s="313"/>
      <c r="R11" s="313"/>
      <c r="S11" s="323"/>
      <c r="T11" s="313"/>
      <c r="U11" s="313"/>
      <c r="V11" s="313"/>
      <c r="W11" s="323"/>
      <c r="X11" s="313"/>
      <c r="Y11" s="316"/>
      <c r="Z11" s="334"/>
      <c r="AA11" s="89">
        <v>7</v>
      </c>
      <c r="AB11" s="89"/>
      <c r="AC11" s="89">
        <f t="shared" si="0"/>
        <v>7</v>
      </c>
      <c r="AD11" s="143" t="s">
        <v>127</v>
      </c>
      <c r="AE11" s="337"/>
      <c r="AF11" s="341"/>
      <c r="AG11" s="284"/>
      <c r="AH11" s="284"/>
      <c r="AI11" s="284"/>
      <c r="AJ11" s="284"/>
      <c r="AK11" s="284"/>
      <c r="AL11" s="284"/>
      <c r="AM11" s="284"/>
      <c r="AN11" s="284"/>
      <c r="AO11" s="294"/>
      <c r="AP11" s="284"/>
      <c r="AQ11" s="284"/>
      <c r="AR11" s="284"/>
      <c r="AS11" s="284"/>
      <c r="AT11" s="284"/>
      <c r="AU11" s="284"/>
      <c r="AV11" s="284"/>
      <c r="AW11" s="284"/>
      <c r="AX11" s="284"/>
      <c r="AY11" s="311"/>
      <c r="AZ11" s="311"/>
      <c r="BA11" s="311"/>
      <c r="BB11" s="328"/>
      <c r="BC11" s="319"/>
      <c r="BD11" s="301"/>
      <c r="BE11" s="298"/>
      <c r="BF11" s="296"/>
      <c r="BG11" s="298"/>
      <c r="BH11" s="296"/>
      <c r="BI11" s="346"/>
      <c r="BJ11" s="343"/>
      <c r="BK11" s="346"/>
      <c r="BL11" s="298"/>
      <c r="BM11" s="343"/>
      <c r="BN11" s="343"/>
      <c r="BO11" s="286"/>
      <c r="BQ11" s="127"/>
    </row>
    <row r="12" spans="1:75" s="7" customFormat="1" ht="22.5">
      <c r="A12" s="288"/>
      <c r="B12" s="290"/>
      <c r="C12" s="290"/>
      <c r="D12" s="288"/>
      <c r="E12" s="288"/>
      <c r="F12" s="306"/>
      <c r="G12" s="84" t="s">
        <v>108</v>
      </c>
      <c r="H12" s="43">
        <v>2014</v>
      </c>
      <c r="I12" s="43" t="s">
        <v>95</v>
      </c>
      <c r="J12" s="131" t="s">
        <v>98</v>
      </c>
      <c r="K12" s="131" t="s">
        <v>96</v>
      </c>
      <c r="L12" s="318"/>
      <c r="M12" s="321"/>
      <c r="N12" s="321"/>
      <c r="O12" s="321"/>
      <c r="P12" s="313"/>
      <c r="Q12" s="313"/>
      <c r="R12" s="313"/>
      <c r="S12" s="324"/>
      <c r="T12" s="314"/>
      <c r="U12" s="314"/>
      <c r="V12" s="314"/>
      <c r="W12" s="324"/>
      <c r="X12" s="314"/>
      <c r="Y12" s="317"/>
      <c r="Z12" s="335"/>
      <c r="AA12" s="89">
        <v>11</v>
      </c>
      <c r="AB12" s="89"/>
      <c r="AC12" s="89">
        <f t="shared" si="0"/>
        <v>11</v>
      </c>
      <c r="AD12" s="143" t="s">
        <v>128</v>
      </c>
      <c r="AE12" s="338"/>
      <c r="AF12" s="340"/>
      <c r="AG12" s="285"/>
      <c r="AH12" s="285"/>
      <c r="AI12" s="285"/>
      <c r="AJ12" s="285"/>
      <c r="AK12" s="285"/>
      <c r="AL12" s="285"/>
      <c r="AM12" s="285"/>
      <c r="AN12" s="285"/>
      <c r="AO12" s="295"/>
      <c r="AP12" s="285"/>
      <c r="AQ12" s="285"/>
      <c r="AR12" s="285"/>
      <c r="AS12" s="285"/>
      <c r="AT12" s="285"/>
      <c r="AU12" s="285"/>
      <c r="AV12" s="285"/>
      <c r="AW12" s="285"/>
      <c r="AX12" s="285"/>
      <c r="AY12" s="310"/>
      <c r="AZ12" s="310"/>
      <c r="BA12" s="310"/>
      <c r="BB12" s="329"/>
      <c r="BC12" s="320"/>
      <c r="BD12" s="301"/>
      <c r="BE12" s="299"/>
      <c r="BF12" s="296"/>
      <c r="BG12" s="299"/>
      <c r="BH12" s="296"/>
      <c r="BI12" s="347"/>
      <c r="BJ12" s="344"/>
      <c r="BK12" s="347"/>
      <c r="BL12" s="299"/>
      <c r="BM12" s="344"/>
      <c r="BN12" s="344"/>
      <c r="BO12" s="278"/>
      <c r="BQ12" s="127"/>
    </row>
    <row r="13" spans="1:75" s="7" customFormat="1" ht="132.75" customHeight="1">
      <c r="A13" s="287"/>
      <c r="B13" s="289">
        <v>17</v>
      </c>
      <c r="C13" s="289">
        <v>18</v>
      </c>
      <c r="D13" s="287"/>
      <c r="E13" s="287"/>
      <c r="F13" s="307" t="s">
        <v>93</v>
      </c>
      <c r="G13" s="144" t="s">
        <v>109</v>
      </c>
      <c r="H13" s="145">
        <v>2014</v>
      </c>
      <c r="I13" s="145" t="s">
        <v>95</v>
      </c>
      <c r="J13" s="146" t="s">
        <v>97</v>
      </c>
      <c r="K13" s="146" t="s">
        <v>96</v>
      </c>
      <c r="L13" s="319" t="s">
        <v>64</v>
      </c>
      <c r="M13" s="313">
        <v>35</v>
      </c>
      <c r="N13" s="313">
        <v>132</v>
      </c>
      <c r="O13" s="313">
        <f>+M13+N13</f>
        <v>167</v>
      </c>
      <c r="P13" s="313"/>
      <c r="Q13" s="313"/>
      <c r="R13" s="313"/>
      <c r="S13" s="322">
        <v>167</v>
      </c>
      <c r="T13" s="312">
        <v>1</v>
      </c>
      <c r="U13" s="312">
        <v>248</v>
      </c>
      <c r="V13" s="312">
        <v>318</v>
      </c>
      <c r="W13" s="322">
        <v>10</v>
      </c>
      <c r="X13" s="147">
        <v>0</v>
      </c>
      <c r="Y13" s="148">
        <v>0</v>
      </c>
      <c r="Z13" s="149">
        <v>0</v>
      </c>
      <c r="AA13" s="89">
        <v>1395</v>
      </c>
      <c r="AB13" s="89"/>
      <c r="AC13" s="89">
        <f t="shared" si="0"/>
        <v>1395</v>
      </c>
      <c r="AD13" s="143" t="s">
        <v>129</v>
      </c>
      <c r="AE13" s="336">
        <v>1</v>
      </c>
      <c r="AF13" s="339">
        <v>11973560.960000001</v>
      </c>
      <c r="AG13" s="303">
        <v>0</v>
      </c>
      <c r="AH13" s="303">
        <v>0</v>
      </c>
      <c r="AI13" s="303">
        <v>0</v>
      </c>
      <c r="AJ13" s="303">
        <v>0</v>
      </c>
      <c r="AK13" s="303">
        <f>AG13+AH13+AI13+AJ13</f>
        <v>0</v>
      </c>
      <c r="AL13" s="303">
        <v>280359.40000000002</v>
      </c>
      <c r="AM13" s="303">
        <v>1583380.98</v>
      </c>
      <c r="AN13" s="303">
        <v>851756.64</v>
      </c>
      <c r="AO13" s="304">
        <v>5471158.4400000004</v>
      </c>
      <c r="AP13" s="303">
        <f>AL13+AM13+AN13+AO13</f>
        <v>8186655.4600000009</v>
      </c>
      <c r="AQ13" s="283">
        <v>3768047.87</v>
      </c>
      <c r="AR13" s="283"/>
      <c r="AS13" s="283"/>
      <c r="AT13" s="283"/>
      <c r="AU13" s="283">
        <f>AQ13+AR13+AS13+AT13</f>
        <v>3768047.87</v>
      </c>
      <c r="AV13" s="303">
        <f>+AX13</f>
        <v>11954703.330000002</v>
      </c>
      <c r="AW13" s="303" t="s">
        <v>137</v>
      </c>
      <c r="AX13" s="303">
        <f>AK13+AP13+AU13</f>
        <v>11954703.330000002</v>
      </c>
      <c r="AY13" s="309">
        <f>+BA13</f>
        <v>18857.629999998957</v>
      </c>
      <c r="AZ13" s="309" t="s">
        <v>134</v>
      </c>
      <c r="BA13" s="309">
        <f>AF13-AX13</f>
        <v>18857.629999998957</v>
      </c>
      <c r="BB13" s="330">
        <f>AX13/AF13</f>
        <v>0.99842506084338678</v>
      </c>
      <c r="BC13" s="332" t="s">
        <v>170</v>
      </c>
      <c r="BD13" s="302">
        <v>0</v>
      </c>
      <c r="BE13" s="297" t="s">
        <v>73</v>
      </c>
      <c r="BF13" s="297" t="s">
        <v>65</v>
      </c>
      <c r="BG13" s="297"/>
      <c r="BH13" s="297"/>
      <c r="BI13" s="345">
        <v>42002</v>
      </c>
      <c r="BJ13" s="342" t="s">
        <v>117</v>
      </c>
      <c r="BK13" s="345">
        <v>42211</v>
      </c>
      <c r="BL13" s="297"/>
      <c r="BM13" s="348">
        <v>42440</v>
      </c>
      <c r="BN13" s="332" t="s">
        <v>174</v>
      </c>
      <c r="BO13" s="277"/>
      <c r="BQ13" s="127"/>
    </row>
    <row r="14" spans="1:75" s="7" customFormat="1" ht="75.75" customHeight="1">
      <c r="A14" s="288"/>
      <c r="B14" s="290"/>
      <c r="C14" s="290"/>
      <c r="D14" s="288"/>
      <c r="E14" s="288"/>
      <c r="F14" s="308"/>
      <c r="G14" s="84" t="s">
        <v>110</v>
      </c>
      <c r="H14" s="43">
        <v>2014</v>
      </c>
      <c r="I14" s="43" t="s">
        <v>95</v>
      </c>
      <c r="J14" s="22" t="s">
        <v>97</v>
      </c>
      <c r="K14" s="22" t="s">
        <v>96</v>
      </c>
      <c r="L14" s="319"/>
      <c r="M14" s="313"/>
      <c r="N14" s="313"/>
      <c r="O14" s="313"/>
      <c r="P14" s="313"/>
      <c r="Q14" s="313"/>
      <c r="R14" s="313"/>
      <c r="S14" s="323"/>
      <c r="T14" s="313"/>
      <c r="U14" s="313"/>
      <c r="V14" s="313"/>
      <c r="W14" s="323"/>
      <c r="X14" s="98">
        <v>0</v>
      </c>
      <c r="Y14" s="90">
        <v>0</v>
      </c>
      <c r="Z14" s="85">
        <v>0</v>
      </c>
      <c r="AA14" s="89">
        <v>74</v>
      </c>
      <c r="AB14" s="89"/>
      <c r="AC14" s="89">
        <f t="shared" si="0"/>
        <v>74</v>
      </c>
      <c r="AD14" s="143" t="s">
        <v>130</v>
      </c>
      <c r="AE14" s="337"/>
      <c r="AF14" s="340"/>
      <c r="AG14" s="303"/>
      <c r="AH14" s="303"/>
      <c r="AI14" s="303"/>
      <c r="AJ14" s="303"/>
      <c r="AK14" s="303"/>
      <c r="AL14" s="303"/>
      <c r="AM14" s="303"/>
      <c r="AN14" s="303"/>
      <c r="AO14" s="304"/>
      <c r="AP14" s="303"/>
      <c r="AQ14" s="285"/>
      <c r="AR14" s="285"/>
      <c r="AS14" s="285"/>
      <c r="AT14" s="285"/>
      <c r="AU14" s="285"/>
      <c r="AV14" s="303"/>
      <c r="AW14" s="303"/>
      <c r="AX14" s="303"/>
      <c r="AY14" s="310"/>
      <c r="AZ14" s="310"/>
      <c r="BA14" s="310"/>
      <c r="BB14" s="331"/>
      <c r="BC14" s="319"/>
      <c r="BD14" s="302"/>
      <c r="BE14" s="298"/>
      <c r="BF14" s="298"/>
      <c r="BG14" s="298"/>
      <c r="BH14" s="298"/>
      <c r="BI14" s="346"/>
      <c r="BJ14" s="343"/>
      <c r="BK14" s="346"/>
      <c r="BL14" s="298"/>
      <c r="BM14" s="343"/>
      <c r="BN14" s="349"/>
      <c r="BO14" s="286"/>
      <c r="BQ14" s="127"/>
    </row>
    <row r="15" spans="1:75" s="75" customFormat="1" ht="30.6" customHeight="1">
      <c r="A15" s="287"/>
      <c r="B15" s="289">
        <v>17</v>
      </c>
      <c r="C15" s="289">
        <v>19</v>
      </c>
      <c r="D15" s="287"/>
      <c r="E15" s="287"/>
      <c r="F15" s="306" t="s">
        <v>94</v>
      </c>
      <c r="G15" s="84" t="s">
        <v>112</v>
      </c>
      <c r="H15" s="43">
        <v>2014</v>
      </c>
      <c r="I15" s="43" t="s">
        <v>95</v>
      </c>
      <c r="J15" s="22" t="s">
        <v>97</v>
      </c>
      <c r="K15" s="22" t="s">
        <v>96</v>
      </c>
      <c r="L15" s="319"/>
      <c r="M15" s="313"/>
      <c r="N15" s="313"/>
      <c r="O15" s="313"/>
      <c r="P15" s="313"/>
      <c r="Q15" s="313"/>
      <c r="R15" s="313"/>
      <c r="S15" s="323"/>
      <c r="T15" s="313"/>
      <c r="U15" s="313"/>
      <c r="V15" s="313"/>
      <c r="W15" s="323"/>
      <c r="X15" s="98">
        <v>0</v>
      </c>
      <c r="Y15" s="90">
        <v>0</v>
      </c>
      <c r="Z15" s="85">
        <v>0</v>
      </c>
      <c r="AA15" s="89">
        <v>162</v>
      </c>
      <c r="AB15" s="89"/>
      <c r="AC15" s="89">
        <f t="shared" si="0"/>
        <v>162</v>
      </c>
      <c r="AD15" s="143" t="s">
        <v>125</v>
      </c>
      <c r="AE15" s="337"/>
      <c r="AF15" s="339">
        <v>375966.04</v>
      </c>
      <c r="AG15" s="303">
        <v>0</v>
      </c>
      <c r="AH15" s="283">
        <v>0</v>
      </c>
      <c r="AI15" s="283">
        <v>0</v>
      </c>
      <c r="AJ15" s="283">
        <v>0</v>
      </c>
      <c r="AK15" s="283">
        <f>AG15+AH15+AI15+AJ15</f>
        <v>0</v>
      </c>
      <c r="AL15" s="283">
        <v>0</v>
      </c>
      <c r="AM15" s="283">
        <v>0</v>
      </c>
      <c r="AN15" s="283">
        <v>0</v>
      </c>
      <c r="AO15" s="293"/>
      <c r="AP15" s="283">
        <f>AL15+AM15+AN15+AO15</f>
        <v>0</v>
      </c>
      <c r="AQ15" s="283">
        <v>375966.04</v>
      </c>
      <c r="AR15" s="283"/>
      <c r="AS15" s="283"/>
      <c r="AT15" s="283"/>
      <c r="AU15" s="283">
        <f>AQ15+AR15+AS15+AT15</f>
        <v>375966.04</v>
      </c>
      <c r="AV15" s="283">
        <f>+AX15</f>
        <v>375966.04</v>
      </c>
      <c r="AW15" s="283" t="s">
        <v>137</v>
      </c>
      <c r="AX15" s="283">
        <f>AK15+AP15+AU15</f>
        <v>375966.04</v>
      </c>
      <c r="AY15" s="309">
        <f>AF15-AX15</f>
        <v>0</v>
      </c>
      <c r="AZ15" s="309" t="s">
        <v>134</v>
      </c>
      <c r="BA15" s="309">
        <f>AF15-AX15</f>
        <v>0</v>
      </c>
      <c r="BB15" s="327">
        <f>AX15/AF15</f>
        <v>1</v>
      </c>
      <c r="BC15" s="319"/>
      <c r="BD15" s="302"/>
      <c r="BE15" s="298"/>
      <c r="BF15" s="298"/>
      <c r="BG15" s="298"/>
      <c r="BH15" s="298"/>
      <c r="BI15" s="346"/>
      <c r="BJ15" s="343"/>
      <c r="BK15" s="346"/>
      <c r="BL15" s="298"/>
      <c r="BM15" s="343"/>
      <c r="BN15" s="349"/>
      <c r="BO15" s="286"/>
      <c r="BQ15" s="127"/>
    </row>
    <row r="16" spans="1:75" ht="22.5">
      <c r="A16" s="291"/>
      <c r="B16" s="292"/>
      <c r="C16" s="292"/>
      <c r="D16" s="291"/>
      <c r="E16" s="291"/>
      <c r="F16" s="306"/>
      <c r="G16" s="84" t="s">
        <v>111</v>
      </c>
      <c r="H16" s="43">
        <v>2014</v>
      </c>
      <c r="I16" s="43" t="s">
        <v>95</v>
      </c>
      <c r="J16" s="22" t="s">
        <v>97</v>
      </c>
      <c r="K16" s="22" t="s">
        <v>96</v>
      </c>
      <c r="L16" s="319"/>
      <c r="M16" s="313"/>
      <c r="N16" s="313"/>
      <c r="O16" s="313"/>
      <c r="P16" s="313"/>
      <c r="Q16" s="313"/>
      <c r="R16" s="313"/>
      <c r="S16" s="323"/>
      <c r="T16" s="313"/>
      <c r="U16" s="313"/>
      <c r="V16" s="313"/>
      <c r="W16" s="323"/>
      <c r="X16" s="98">
        <v>0</v>
      </c>
      <c r="Y16" s="90">
        <v>0</v>
      </c>
      <c r="Z16" s="85">
        <v>0</v>
      </c>
      <c r="AA16" s="89">
        <v>50</v>
      </c>
      <c r="AB16" s="106"/>
      <c r="AC16" s="89">
        <f t="shared" si="0"/>
        <v>50</v>
      </c>
      <c r="AD16" s="143" t="s">
        <v>131</v>
      </c>
      <c r="AE16" s="337"/>
      <c r="AF16" s="341"/>
      <c r="AG16" s="303"/>
      <c r="AH16" s="284"/>
      <c r="AI16" s="284"/>
      <c r="AJ16" s="284"/>
      <c r="AK16" s="284"/>
      <c r="AL16" s="284"/>
      <c r="AM16" s="284"/>
      <c r="AN16" s="284"/>
      <c r="AO16" s="294"/>
      <c r="AP16" s="284"/>
      <c r="AQ16" s="284"/>
      <c r="AR16" s="284"/>
      <c r="AS16" s="284"/>
      <c r="AT16" s="284"/>
      <c r="AU16" s="284"/>
      <c r="AV16" s="284"/>
      <c r="AW16" s="284"/>
      <c r="AX16" s="284"/>
      <c r="AY16" s="311"/>
      <c r="AZ16" s="311"/>
      <c r="BA16" s="311"/>
      <c r="BB16" s="328"/>
      <c r="BC16" s="319"/>
      <c r="BD16" s="302"/>
      <c r="BE16" s="298"/>
      <c r="BF16" s="298"/>
      <c r="BG16" s="298"/>
      <c r="BH16" s="298"/>
      <c r="BI16" s="346"/>
      <c r="BJ16" s="343"/>
      <c r="BK16" s="346"/>
      <c r="BL16" s="298"/>
      <c r="BM16" s="343"/>
      <c r="BN16" s="349"/>
      <c r="BO16" s="286"/>
      <c r="BQ16" s="127"/>
    </row>
    <row r="17" spans="1:69" ht="22.5">
      <c r="A17" s="288"/>
      <c r="B17" s="290"/>
      <c r="C17" s="290"/>
      <c r="D17" s="288"/>
      <c r="E17" s="288"/>
      <c r="F17" s="306"/>
      <c r="G17" s="84" t="s">
        <v>113</v>
      </c>
      <c r="H17" s="43">
        <v>2014</v>
      </c>
      <c r="I17" s="43" t="s">
        <v>95</v>
      </c>
      <c r="J17" s="22" t="s">
        <v>97</v>
      </c>
      <c r="K17" s="22" t="s">
        <v>96</v>
      </c>
      <c r="L17" s="320"/>
      <c r="M17" s="314"/>
      <c r="N17" s="314"/>
      <c r="O17" s="314"/>
      <c r="P17" s="314"/>
      <c r="Q17" s="314"/>
      <c r="R17" s="314"/>
      <c r="S17" s="324"/>
      <c r="T17" s="314"/>
      <c r="U17" s="314"/>
      <c r="V17" s="314"/>
      <c r="W17" s="324"/>
      <c r="X17" s="98">
        <v>0</v>
      </c>
      <c r="Y17" s="90">
        <v>0</v>
      </c>
      <c r="Z17" s="85">
        <v>0</v>
      </c>
      <c r="AA17" s="89">
        <v>11</v>
      </c>
      <c r="AB17" s="106"/>
      <c r="AC17" s="89">
        <f t="shared" si="0"/>
        <v>11</v>
      </c>
      <c r="AD17" s="143" t="s">
        <v>132</v>
      </c>
      <c r="AE17" s="338"/>
      <c r="AF17" s="340"/>
      <c r="AG17" s="303"/>
      <c r="AH17" s="285"/>
      <c r="AI17" s="285"/>
      <c r="AJ17" s="285"/>
      <c r="AK17" s="285"/>
      <c r="AL17" s="285"/>
      <c r="AM17" s="285"/>
      <c r="AN17" s="285"/>
      <c r="AO17" s="295"/>
      <c r="AP17" s="285"/>
      <c r="AQ17" s="285"/>
      <c r="AR17" s="285"/>
      <c r="AS17" s="285"/>
      <c r="AT17" s="285"/>
      <c r="AU17" s="285"/>
      <c r="AV17" s="285"/>
      <c r="AW17" s="285"/>
      <c r="AX17" s="285"/>
      <c r="AY17" s="310"/>
      <c r="AZ17" s="310"/>
      <c r="BA17" s="310"/>
      <c r="BB17" s="329"/>
      <c r="BC17" s="320"/>
      <c r="BD17" s="302"/>
      <c r="BE17" s="299"/>
      <c r="BF17" s="299"/>
      <c r="BG17" s="299"/>
      <c r="BH17" s="299"/>
      <c r="BI17" s="347"/>
      <c r="BJ17" s="344"/>
      <c r="BK17" s="347"/>
      <c r="BL17" s="299"/>
      <c r="BM17" s="344"/>
      <c r="BN17" s="350"/>
      <c r="BO17" s="278"/>
      <c r="BQ17" s="127"/>
    </row>
    <row r="18" spans="1:69" s="5" customFormat="1">
      <c r="AA18" s="117"/>
      <c r="AB18" s="117"/>
      <c r="AC18" s="117"/>
    </row>
  </sheetData>
  <sheetProtection password="CC6A" sheet="1" objects="1" scenarios="1"/>
  <mergeCells count="213">
    <mergeCell ref="BN7:BN12"/>
    <mergeCell ref="BI13:BI17"/>
    <mergeCell ref="BJ13:BJ17"/>
    <mergeCell ref="BK13:BK17"/>
    <mergeCell ref="BL13:BL17"/>
    <mergeCell ref="BM13:BM17"/>
    <mergeCell ref="BN13:BN17"/>
    <mergeCell ref="BI7:BI12"/>
    <mergeCell ref="BJ7:BJ12"/>
    <mergeCell ref="BK7:BK12"/>
    <mergeCell ref="BL7:BL12"/>
    <mergeCell ref="BM7:BM12"/>
    <mergeCell ref="BB7:BB8"/>
    <mergeCell ref="BB9:BB12"/>
    <mergeCell ref="BB13:BB14"/>
    <mergeCell ref="BB15:BB17"/>
    <mergeCell ref="BC7:BC12"/>
    <mergeCell ref="BC13:BC17"/>
    <mergeCell ref="Z7:Z12"/>
    <mergeCell ref="AE7:AE12"/>
    <mergeCell ref="AF7:AF8"/>
    <mergeCell ref="AF9:AF12"/>
    <mergeCell ref="AE13:AE17"/>
    <mergeCell ref="AF13:AF14"/>
    <mergeCell ref="AF15:AF17"/>
    <mergeCell ref="AH7:AH8"/>
    <mergeCell ref="AE4:AE5"/>
    <mergeCell ref="L7:L12"/>
    <mergeCell ref="L13:L17"/>
    <mergeCell ref="M7:M12"/>
    <mergeCell ref="N7:N12"/>
    <mergeCell ref="O7:O12"/>
    <mergeCell ref="P7:P17"/>
    <mergeCell ref="Q7:Q17"/>
    <mergeCell ref="R7:R17"/>
    <mergeCell ref="M13:M17"/>
    <mergeCell ref="N13:N17"/>
    <mergeCell ref="O13:O17"/>
    <mergeCell ref="S7:S12"/>
    <mergeCell ref="T7:T12"/>
    <mergeCell ref="U7:U12"/>
    <mergeCell ref="V7:V12"/>
    <mergeCell ref="W7:W12"/>
    <mergeCell ref="S13:S17"/>
    <mergeCell ref="T13:T17"/>
    <mergeCell ref="U13:U17"/>
    <mergeCell ref="V13:V17"/>
    <mergeCell ref="W13:W17"/>
    <mergeCell ref="AY15:AY17"/>
    <mergeCell ref="AZ15:AZ17"/>
    <mergeCell ref="AV7:AV8"/>
    <mergeCell ref="AW7:AW8"/>
    <mergeCell ref="AX7:AX8"/>
    <mergeCell ref="AV9:AV12"/>
    <mergeCell ref="AW9:AW12"/>
    <mergeCell ref="AX9:AX12"/>
    <mergeCell ref="X7:X12"/>
    <mergeCell ref="Y7:Y12"/>
    <mergeCell ref="BP4:BP5"/>
    <mergeCell ref="M4:O4"/>
    <mergeCell ref="P4:R4"/>
    <mergeCell ref="X4:Y4"/>
    <mergeCell ref="Z4:Z5"/>
    <mergeCell ref="AA4:AC4"/>
    <mergeCell ref="AD4:AD5"/>
    <mergeCell ref="T3:T5"/>
    <mergeCell ref="BO3:BO5"/>
    <mergeCell ref="AV4:AX4"/>
    <mergeCell ref="AY4:BA4"/>
    <mergeCell ref="BE4:BE5"/>
    <mergeCell ref="BF4:BH4"/>
    <mergeCell ref="BI4:BJ4"/>
    <mergeCell ref="BK4:BL4"/>
    <mergeCell ref="BM4:BN4"/>
    <mergeCell ref="BB3:BB5"/>
    <mergeCell ref="BC3:BC5"/>
    <mergeCell ref="BD3:BD5"/>
    <mergeCell ref="AV3:BA3"/>
    <mergeCell ref="U3:U5"/>
    <mergeCell ref="V3:V5"/>
    <mergeCell ref="W3:W5"/>
    <mergeCell ref="AL3:AP4"/>
    <mergeCell ref="F15:F17"/>
    <mergeCell ref="F4:F5"/>
    <mergeCell ref="F3:I3"/>
    <mergeCell ref="G4:G5"/>
    <mergeCell ref="H4:H5"/>
    <mergeCell ref="I4:I5"/>
    <mergeCell ref="BI3:BN3"/>
    <mergeCell ref="AF3:AF5"/>
    <mergeCell ref="J3:L3"/>
    <mergeCell ref="M3:R3"/>
    <mergeCell ref="S3:S5"/>
    <mergeCell ref="J4:L4"/>
    <mergeCell ref="AG3:AK4"/>
    <mergeCell ref="AG7:AG8"/>
    <mergeCell ref="X3:Z3"/>
    <mergeCell ref="BE7:BE12"/>
    <mergeCell ref="BE13:BE17"/>
    <mergeCell ref="BA7:BA8"/>
    <mergeCell ref="BA9:BA12"/>
    <mergeCell ref="BA13:BA14"/>
    <mergeCell ref="BA15:BA17"/>
    <mergeCell ref="AY7:AY8"/>
    <mergeCell ref="AZ7:AZ8"/>
    <mergeCell ref="AY9:AY12"/>
    <mergeCell ref="A4:A5"/>
    <mergeCell ref="B4:B5"/>
    <mergeCell ref="C4:C5"/>
    <mergeCell ref="D4:D5"/>
    <mergeCell ref="E4:E5"/>
    <mergeCell ref="G1:T1"/>
    <mergeCell ref="F7:F8"/>
    <mergeCell ref="F9:F12"/>
    <mergeCell ref="F13:F14"/>
    <mergeCell ref="AI7:AI8"/>
    <mergeCell ref="AJ7:AJ8"/>
    <mergeCell ref="AK7:AK8"/>
    <mergeCell ref="AL7:AL8"/>
    <mergeCell ref="AM7:AM8"/>
    <mergeCell ref="AN7:AN8"/>
    <mergeCell ref="AO7:AO8"/>
    <mergeCell ref="AG9:AG12"/>
    <mergeCell ref="AH9:AH12"/>
    <mergeCell ref="AI9:AI12"/>
    <mergeCell ref="AJ9:AJ12"/>
    <mergeCell ref="AK9:AK12"/>
    <mergeCell ref="AL9:AL12"/>
    <mergeCell ref="AM9:AM12"/>
    <mergeCell ref="AN9:AN12"/>
    <mergeCell ref="AO9:AO12"/>
    <mergeCell ref="AG15:AG17"/>
    <mergeCell ref="AH13:AH14"/>
    <mergeCell ref="AI13:AI14"/>
    <mergeCell ref="AH15:AH17"/>
    <mergeCell ref="AI15:AI17"/>
    <mergeCell ref="AJ13:AJ14"/>
    <mergeCell ref="AK13:AK14"/>
    <mergeCell ref="AL13:AL14"/>
    <mergeCell ref="AM13:AM14"/>
    <mergeCell ref="AG13:AG14"/>
    <mergeCell ref="AJ15:AJ17"/>
    <mergeCell ref="AK15:AK17"/>
    <mergeCell ref="AL15:AL17"/>
    <mergeCell ref="AM15:AM17"/>
    <mergeCell ref="AN15:AN17"/>
    <mergeCell ref="AO15:AO17"/>
    <mergeCell ref="AP15:AP17"/>
    <mergeCell ref="AV15:AV17"/>
    <mergeCell ref="AX15:AX17"/>
    <mergeCell ref="AW15:AW17"/>
    <mergeCell ref="BF7:BF12"/>
    <mergeCell ref="BG7:BG12"/>
    <mergeCell ref="BH7:BH12"/>
    <mergeCell ref="BF13:BF17"/>
    <mergeCell ref="BG13:BG17"/>
    <mergeCell ref="BH13:BH17"/>
    <mergeCell ref="BD7:BD12"/>
    <mergeCell ref="BD13:BD17"/>
    <mergeCell ref="AN13:AN14"/>
    <mergeCell ref="AO13:AO14"/>
    <mergeCell ref="AP13:AP14"/>
    <mergeCell ref="AV13:AV14"/>
    <mergeCell ref="AW13:AW14"/>
    <mergeCell ref="AX13:AX14"/>
    <mergeCell ref="AP7:AP8"/>
    <mergeCell ref="AP9:AP12"/>
    <mergeCell ref="AQ15:AQ17"/>
    <mergeCell ref="AR15:AR17"/>
    <mergeCell ref="C7:C8"/>
    <mergeCell ref="B7:B8"/>
    <mergeCell ref="D7:D8"/>
    <mergeCell ref="E7:E8"/>
    <mergeCell ref="A7:A8"/>
    <mergeCell ref="E9:E12"/>
    <mergeCell ref="D9:D12"/>
    <mergeCell ref="C9:C12"/>
    <mergeCell ref="B9:B12"/>
    <mergeCell ref="A9:A12"/>
    <mergeCell ref="E13:E14"/>
    <mergeCell ref="D13:D14"/>
    <mergeCell ref="C13:C14"/>
    <mergeCell ref="B13:B14"/>
    <mergeCell ref="A13:A14"/>
    <mergeCell ref="E15:E17"/>
    <mergeCell ref="D15:D17"/>
    <mergeCell ref="C15:C17"/>
    <mergeCell ref="B15:B17"/>
    <mergeCell ref="A15:A17"/>
    <mergeCell ref="AS15:AS17"/>
    <mergeCell ref="AT15:AT17"/>
    <mergeCell ref="AU15:AU17"/>
    <mergeCell ref="BO7:BO12"/>
    <mergeCell ref="BO13:BO17"/>
    <mergeCell ref="AQ3:AU4"/>
    <mergeCell ref="AQ7:AQ8"/>
    <mergeCell ref="AR7:AR8"/>
    <mergeCell ref="AS7:AS8"/>
    <mergeCell ref="AT7:AT8"/>
    <mergeCell ref="AU7:AU8"/>
    <mergeCell ref="AQ13:AQ14"/>
    <mergeCell ref="AR13:AR14"/>
    <mergeCell ref="AS13:AS14"/>
    <mergeCell ref="AT13:AT14"/>
    <mergeCell ref="AU13:AU14"/>
    <mergeCell ref="AQ9:AQ12"/>
    <mergeCell ref="AR9:AR12"/>
    <mergeCell ref="AS9:AS12"/>
    <mergeCell ref="AT9:AT12"/>
    <mergeCell ref="AU9:AU12"/>
    <mergeCell ref="AZ9:AZ12"/>
    <mergeCell ref="AY13:AY14"/>
    <mergeCell ref="AZ13:AZ1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dimension ref="A1:BR11"/>
  <sheetViews>
    <sheetView tabSelected="1" topLeftCell="AM4" workbookViewId="0">
      <selection activeCell="AZ7" sqref="AZ7"/>
    </sheetView>
  </sheetViews>
  <sheetFormatPr baseColWidth="10" defaultRowHeight="1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0" width="11.42578125" customWidth="1"/>
    <col min="11" max="11" width="12.5703125" customWidth="1"/>
    <col min="12"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2.7109375" customWidth="1"/>
    <col min="26" max="26" width="13.140625"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4" width="11.85546875" customWidth="1"/>
    <col min="35" max="35" width="9.7109375" customWidth="1"/>
    <col min="36" max="36" width="11.42578125" customWidth="1"/>
    <col min="37" max="42" width="12.42578125" customWidth="1"/>
    <col min="43" max="43" width="11.7109375" customWidth="1"/>
    <col min="44" max="44" width="9.7109375" customWidth="1"/>
    <col min="45" max="45" width="11.5703125" customWidth="1"/>
    <col min="46" max="46" width="13.28515625" customWidth="1"/>
    <col min="47" max="47" width="12.28515625" customWidth="1"/>
    <col min="48" max="48" width="13.7109375" customWidth="1"/>
    <col min="49" max="49" width="10.85546875" customWidth="1"/>
    <col min="50" max="50" width="18.28515625" customWidth="1"/>
    <col min="51" max="51" width="11.7109375" bestFit="1" customWidth="1"/>
    <col min="53" max="53" width="11.7109375" bestFit="1" customWidth="1"/>
    <col min="55" max="55" width="8.42578125" customWidth="1"/>
    <col min="56" max="56" width="10.85546875" customWidth="1"/>
    <col min="57" max="57" width="8.42578125" customWidth="1"/>
    <col min="58" max="58" width="9.85546875" customWidth="1"/>
    <col min="59" max="59" width="8.42578125" customWidth="1"/>
    <col min="60" max="61" width="9.85546875" customWidth="1"/>
    <col min="62" max="62" width="21.85546875" customWidth="1"/>
    <col min="63" max="63" width="9.5703125" customWidth="1"/>
    <col min="64" max="64" width="36.140625" customWidth="1"/>
    <col min="65" max="65" width="17.5703125" customWidth="1"/>
    <col min="66" max="66" width="13.7109375" bestFit="1" customWidth="1"/>
    <col min="67" max="67" width="21.7109375" bestFit="1" customWidth="1"/>
  </cols>
  <sheetData>
    <row r="1" spans="1:70" ht="34.9" customHeight="1">
      <c r="A1" s="125"/>
      <c r="B1" s="125"/>
      <c r="C1" s="125"/>
      <c r="D1" s="125"/>
      <c r="E1" s="125"/>
      <c r="F1" s="125"/>
      <c r="G1" s="305" t="s">
        <v>116</v>
      </c>
      <c r="H1" s="305"/>
      <c r="I1" s="305"/>
      <c r="J1" s="305"/>
      <c r="K1" s="305"/>
      <c r="L1" s="305"/>
      <c r="M1" s="305"/>
      <c r="N1" s="305"/>
      <c r="O1" s="305"/>
      <c r="P1" s="305"/>
      <c r="Q1" s="305"/>
      <c r="R1" s="305"/>
      <c r="S1" s="305"/>
      <c r="T1" s="305"/>
    </row>
    <row r="2" spans="1:70" ht="34.9" customHeight="1">
      <c r="A2" s="125"/>
      <c r="B2" s="125"/>
      <c r="C2" s="125"/>
      <c r="D2" s="125"/>
      <c r="E2" s="125"/>
      <c r="F2" s="125"/>
      <c r="G2" s="104"/>
    </row>
    <row r="3" spans="1:70" s="5" customFormat="1" ht="25.5" customHeight="1">
      <c r="A3" s="6"/>
      <c r="B3" s="7"/>
      <c r="C3" s="7"/>
      <c r="D3" s="7"/>
      <c r="E3" s="7"/>
      <c r="F3" s="230"/>
      <c r="G3" s="230"/>
      <c r="H3" s="230"/>
      <c r="I3" s="230"/>
      <c r="J3" s="279"/>
      <c r="K3" s="279"/>
      <c r="L3" s="280"/>
      <c r="M3" s="229" t="s">
        <v>7</v>
      </c>
      <c r="N3" s="229"/>
      <c r="O3" s="229"/>
      <c r="P3" s="229"/>
      <c r="Q3" s="229"/>
      <c r="R3" s="229"/>
      <c r="S3" s="260" t="s">
        <v>13</v>
      </c>
      <c r="T3" s="271" t="s">
        <v>14</v>
      </c>
      <c r="U3" s="229" t="s">
        <v>164</v>
      </c>
      <c r="V3" s="229" t="s">
        <v>165</v>
      </c>
      <c r="W3" s="260" t="s">
        <v>17</v>
      </c>
      <c r="X3" s="268" t="s">
        <v>18</v>
      </c>
      <c r="Y3" s="268"/>
      <c r="Z3" s="268"/>
      <c r="AA3" s="87"/>
      <c r="AB3" s="87"/>
      <c r="AC3" s="87"/>
      <c r="AF3" s="225" t="s">
        <v>114</v>
      </c>
      <c r="AG3" s="241" t="s">
        <v>136</v>
      </c>
      <c r="AH3" s="242"/>
      <c r="AI3" s="242"/>
      <c r="AJ3" s="242"/>
      <c r="AK3" s="243"/>
      <c r="AL3" s="241" t="s">
        <v>172</v>
      </c>
      <c r="AM3" s="242"/>
      <c r="AN3" s="242"/>
      <c r="AO3" s="242"/>
      <c r="AP3" s="243"/>
      <c r="AQ3" s="240" t="s">
        <v>30</v>
      </c>
      <c r="AR3" s="240"/>
      <c r="AS3" s="240"/>
      <c r="AT3" s="240"/>
      <c r="AU3" s="240"/>
      <c r="AV3" s="240"/>
      <c r="AW3" s="225" t="s">
        <v>33</v>
      </c>
      <c r="AX3" s="275" t="s">
        <v>34</v>
      </c>
      <c r="AY3" s="230" t="s">
        <v>35</v>
      </c>
      <c r="AZ3" s="183" t="s">
        <v>36</v>
      </c>
      <c r="BA3" s="7"/>
      <c r="BB3" s="7"/>
      <c r="BC3" s="7"/>
      <c r="BD3" s="254"/>
      <c r="BE3" s="254"/>
      <c r="BF3" s="254"/>
      <c r="BG3" s="254"/>
      <c r="BH3" s="254"/>
      <c r="BI3" s="254"/>
      <c r="BJ3" s="235" t="s">
        <v>37</v>
      </c>
      <c r="BK3" s="7"/>
      <c r="BL3" s="7"/>
      <c r="BM3" s="7"/>
      <c r="BN3" s="7"/>
      <c r="BO3" s="7"/>
      <c r="BP3" s="7"/>
      <c r="BQ3" s="7"/>
      <c r="BR3" s="7"/>
    </row>
    <row r="4" spans="1:70" s="5" customFormat="1" ht="62.25" customHeight="1">
      <c r="A4" s="231" t="s">
        <v>0</v>
      </c>
      <c r="B4" s="231" t="s">
        <v>1</v>
      </c>
      <c r="C4" s="231" t="s">
        <v>2</v>
      </c>
      <c r="D4" s="233" t="s">
        <v>3</v>
      </c>
      <c r="E4" s="233" t="s">
        <v>4</v>
      </c>
      <c r="F4" s="223" t="s">
        <v>5</v>
      </c>
      <c r="G4" s="223" t="s">
        <v>6</v>
      </c>
      <c r="H4" s="223" t="s">
        <v>38</v>
      </c>
      <c r="I4" s="223" t="s">
        <v>39</v>
      </c>
      <c r="J4" s="247" t="s">
        <v>40</v>
      </c>
      <c r="K4" s="248"/>
      <c r="L4" s="249"/>
      <c r="M4" s="226" t="s">
        <v>8</v>
      </c>
      <c r="N4" s="227"/>
      <c r="O4" s="228"/>
      <c r="P4" s="226" t="s">
        <v>9</v>
      </c>
      <c r="Q4" s="227"/>
      <c r="R4" s="228"/>
      <c r="S4" s="260"/>
      <c r="T4" s="272"/>
      <c r="U4" s="229"/>
      <c r="V4" s="229"/>
      <c r="W4" s="260"/>
      <c r="X4" s="268" t="s">
        <v>19</v>
      </c>
      <c r="Y4" s="268"/>
      <c r="Z4" s="229" t="s">
        <v>20</v>
      </c>
      <c r="AA4" s="255" t="s">
        <v>41</v>
      </c>
      <c r="AB4" s="255"/>
      <c r="AC4" s="256"/>
      <c r="AD4" s="236" t="s">
        <v>23</v>
      </c>
      <c r="AE4" s="252" t="s">
        <v>42</v>
      </c>
      <c r="AF4" s="225"/>
      <c r="AG4" s="244"/>
      <c r="AH4" s="245"/>
      <c r="AI4" s="245"/>
      <c r="AJ4" s="245"/>
      <c r="AK4" s="246"/>
      <c r="AL4" s="244"/>
      <c r="AM4" s="245"/>
      <c r="AN4" s="245"/>
      <c r="AO4" s="245"/>
      <c r="AP4" s="246"/>
      <c r="AQ4" s="247" t="s">
        <v>31</v>
      </c>
      <c r="AR4" s="248"/>
      <c r="AS4" s="249"/>
      <c r="AT4" s="247" t="s">
        <v>32</v>
      </c>
      <c r="AU4" s="248"/>
      <c r="AV4" s="249"/>
      <c r="AW4" s="225"/>
      <c r="AX4" s="275"/>
      <c r="AY4" s="230"/>
      <c r="AZ4" s="250" t="s">
        <v>43</v>
      </c>
      <c r="BA4" s="281" t="s">
        <v>44</v>
      </c>
      <c r="BB4" s="281"/>
      <c r="BC4" s="282"/>
      <c r="BD4" s="238" t="s">
        <v>45</v>
      </c>
      <c r="BE4" s="238"/>
      <c r="BF4" s="235" t="s">
        <v>46</v>
      </c>
      <c r="BG4" s="235"/>
      <c r="BH4" s="235" t="s">
        <v>47</v>
      </c>
      <c r="BI4" s="239"/>
      <c r="BJ4" s="235"/>
      <c r="BK4" s="223"/>
      <c r="BL4" s="7"/>
      <c r="BM4" s="7"/>
      <c r="BN4" s="7"/>
      <c r="BO4" s="7"/>
      <c r="BP4" s="7"/>
      <c r="BQ4" s="7"/>
      <c r="BR4" s="7"/>
    </row>
    <row r="5" spans="1:70" s="5" customFormat="1" ht="151.15" customHeight="1">
      <c r="A5" s="232"/>
      <c r="B5" s="232"/>
      <c r="C5" s="232"/>
      <c r="D5" s="234"/>
      <c r="E5" s="234"/>
      <c r="F5" s="224"/>
      <c r="G5" s="224"/>
      <c r="H5" s="224"/>
      <c r="I5" s="224"/>
      <c r="J5" s="10" t="s">
        <v>48</v>
      </c>
      <c r="K5" s="10" t="s">
        <v>49</v>
      </c>
      <c r="L5" s="10" t="s">
        <v>50</v>
      </c>
      <c r="M5" s="180" t="s">
        <v>10</v>
      </c>
      <c r="N5" s="180" t="s">
        <v>11</v>
      </c>
      <c r="O5" s="180" t="s">
        <v>12</v>
      </c>
      <c r="P5" s="180" t="s">
        <v>10</v>
      </c>
      <c r="Q5" s="180" t="s">
        <v>11</v>
      </c>
      <c r="R5" s="180" t="s">
        <v>12</v>
      </c>
      <c r="S5" s="260"/>
      <c r="T5" s="273"/>
      <c r="U5" s="229"/>
      <c r="V5" s="229"/>
      <c r="W5" s="260"/>
      <c r="X5" s="202" t="s">
        <v>21</v>
      </c>
      <c r="Y5" s="2" t="s">
        <v>22</v>
      </c>
      <c r="Z5" s="229"/>
      <c r="AA5" s="11" t="s">
        <v>51</v>
      </c>
      <c r="AB5" s="11" t="s">
        <v>52</v>
      </c>
      <c r="AC5" s="12" t="s">
        <v>53</v>
      </c>
      <c r="AD5" s="237"/>
      <c r="AE5" s="253"/>
      <c r="AF5" s="225"/>
      <c r="AG5" s="182" t="s">
        <v>28</v>
      </c>
      <c r="AH5" s="182" t="s">
        <v>29</v>
      </c>
      <c r="AI5" s="182" t="s">
        <v>54</v>
      </c>
      <c r="AJ5" s="182" t="s">
        <v>55</v>
      </c>
      <c r="AK5" s="182" t="s">
        <v>12</v>
      </c>
      <c r="AL5" s="219" t="s">
        <v>28</v>
      </c>
      <c r="AM5" s="219" t="s">
        <v>29</v>
      </c>
      <c r="AN5" s="219" t="s">
        <v>54</v>
      </c>
      <c r="AO5" s="219" t="s">
        <v>55</v>
      </c>
      <c r="AP5" s="219" t="s">
        <v>12</v>
      </c>
      <c r="AQ5" s="3" t="s">
        <v>25</v>
      </c>
      <c r="AR5" s="3" t="s">
        <v>26</v>
      </c>
      <c r="AS5" s="3" t="s">
        <v>12</v>
      </c>
      <c r="AT5" s="3" t="s">
        <v>25</v>
      </c>
      <c r="AU5" s="3" t="s">
        <v>26</v>
      </c>
      <c r="AV5" s="3" t="s">
        <v>12</v>
      </c>
      <c r="AW5" s="225"/>
      <c r="AX5" s="275"/>
      <c r="AY5" s="230"/>
      <c r="AZ5" s="251"/>
      <c r="BA5" s="183" t="s">
        <v>56</v>
      </c>
      <c r="BB5" s="182" t="s">
        <v>57</v>
      </c>
      <c r="BC5" s="182" t="s">
        <v>58</v>
      </c>
      <c r="BD5" s="13" t="s">
        <v>59</v>
      </c>
      <c r="BE5" s="181" t="s">
        <v>60</v>
      </c>
      <c r="BF5" s="15" t="s">
        <v>59</v>
      </c>
      <c r="BG5" s="16" t="s">
        <v>61</v>
      </c>
      <c r="BH5" s="17" t="s">
        <v>62</v>
      </c>
      <c r="BI5" s="18" t="s">
        <v>63</v>
      </c>
      <c r="BJ5" s="235"/>
      <c r="BK5" s="224"/>
      <c r="BL5" s="7"/>
      <c r="BM5" s="7"/>
      <c r="BN5" s="7"/>
      <c r="BO5" s="7"/>
      <c r="BP5" s="7"/>
      <c r="BQ5" s="7"/>
      <c r="BR5" s="7"/>
    </row>
    <row r="7" spans="1:70" ht="97.5" customHeight="1">
      <c r="A7" s="115"/>
      <c r="B7" s="115">
        <v>17</v>
      </c>
      <c r="C7" s="115">
        <v>18</v>
      </c>
      <c r="D7" s="115"/>
      <c r="E7" s="115"/>
      <c r="F7" s="189" t="s">
        <v>141</v>
      </c>
      <c r="G7" s="190" t="s">
        <v>142</v>
      </c>
      <c r="H7" s="190">
        <v>2015</v>
      </c>
      <c r="I7" s="190" t="s">
        <v>143</v>
      </c>
      <c r="J7" s="24">
        <v>666</v>
      </c>
      <c r="K7" s="24" t="s">
        <v>144</v>
      </c>
      <c r="L7" s="24" t="s">
        <v>162</v>
      </c>
      <c r="M7" s="354" t="s">
        <v>163</v>
      </c>
      <c r="N7" s="355"/>
      <c r="O7" s="355"/>
      <c r="P7" s="355"/>
      <c r="Q7" s="355"/>
      <c r="R7" s="355"/>
      <c r="S7" s="355"/>
      <c r="T7" s="356"/>
      <c r="U7" s="115">
        <v>800</v>
      </c>
      <c r="V7" s="115">
        <v>850</v>
      </c>
      <c r="W7" s="193">
        <v>50</v>
      </c>
      <c r="X7" s="115">
        <v>54</v>
      </c>
      <c r="Y7" s="192">
        <v>3516517.55</v>
      </c>
      <c r="Z7" s="192">
        <v>6530675.4500000002</v>
      </c>
      <c r="AA7" s="193">
        <v>1329.68</v>
      </c>
      <c r="AB7" s="115">
        <v>0</v>
      </c>
      <c r="AC7" s="193">
        <f>AA7-AB7</f>
        <v>1329.68</v>
      </c>
      <c r="AD7" s="190" t="s">
        <v>151</v>
      </c>
      <c r="AE7" s="196">
        <v>0.55000000000000004</v>
      </c>
      <c r="AF7" s="195">
        <v>10264239.890000001</v>
      </c>
      <c r="AG7" s="194"/>
      <c r="AH7" s="194"/>
      <c r="AI7" s="194">
        <v>0</v>
      </c>
      <c r="AJ7" s="214">
        <v>1374826.47</v>
      </c>
      <c r="AK7" s="194">
        <f>AG7+AH7+AI7+AJ7</f>
        <v>1374826.47</v>
      </c>
      <c r="AL7" s="194">
        <v>1125585.69</v>
      </c>
      <c r="AM7" s="194"/>
      <c r="AN7" s="194"/>
      <c r="AO7" s="194"/>
      <c r="AP7" s="194">
        <f>AL7+AM7+AN7+AO7</f>
        <v>1125585.69</v>
      </c>
      <c r="AQ7" s="194">
        <f>+AK7+AP7</f>
        <v>2500412.16</v>
      </c>
      <c r="AR7" s="194">
        <v>0</v>
      </c>
      <c r="AS7" s="194">
        <f>AQ7+AR7</f>
        <v>2500412.16</v>
      </c>
      <c r="AT7" s="195">
        <v>10264239.890000001</v>
      </c>
      <c r="AU7" s="195">
        <v>0</v>
      </c>
      <c r="AV7" s="195">
        <f>AF7-AS7</f>
        <v>7763827.7300000004</v>
      </c>
      <c r="AW7" s="67">
        <f>AS7/AF7</f>
        <v>0.24360422075053431</v>
      </c>
      <c r="AX7" s="191"/>
      <c r="AY7" s="197">
        <v>0</v>
      </c>
      <c r="AZ7" s="25" t="s">
        <v>149</v>
      </c>
      <c r="BA7" s="25" t="s">
        <v>166</v>
      </c>
      <c r="BB7" s="198"/>
      <c r="BC7" s="198"/>
      <c r="BD7" s="199">
        <v>42261</v>
      </c>
      <c r="BE7" s="200"/>
      <c r="BF7" s="199">
        <v>42653</v>
      </c>
      <c r="BG7" s="198"/>
      <c r="BH7" s="200"/>
      <c r="BI7" s="200"/>
      <c r="BJ7" s="191" t="s">
        <v>153</v>
      </c>
      <c r="BK7" s="217"/>
      <c r="BL7" s="215"/>
      <c r="BM7" s="216"/>
      <c r="BN7" s="216"/>
      <c r="BO7" s="216"/>
    </row>
    <row r="8" spans="1:70" ht="34.5" customHeight="1">
      <c r="A8" s="366"/>
      <c r="B8" s="366">
        <v>17</v>
      </c>
      <c r="C8" s="366">
        <v>18</v>
      </c>
      <c r="D8" s="366"/>
      <c r="E8" s="366"/>
      <c r="F8" s="372" t="s">
        <v>145</v>
      </c>
      <c r="G8" s="189" t="s">
        <v>146</v>
      </c>
      <c r="H8" s="375">
        <v>2015</v>
      </c>
      <c r="I8" s="375" t="s">
        <v>143</v>
      </c>
      <c r="J8" s="363">
        <v>665</v>
      </c>
      <c r="K8" s="363" t="s">
        <v>96</v>
      </c>
      <c r="L8" s="363" t="s">
        <v>64</v>
      </c>
      <c r="M8" s="357"/>
      <c r="N8" s="358"/>
      <c r="O8" s="358"/>
      <c r="P8" s="358"/>
      <c r="Q8" s="358"/>
      <c r="R8" s="358"/>
      <c r="S8" s="358"/>
      <c r="T8" s="359"/>
      <c r="U8" s="400">
        <v>1150</v>
      </c>
      <c r="V8" s="400">
        <v>1200</v>
      </c>
      <c r="W8" s="387">
        <v>110</v>
      </c>
      <c r="X8" s="366">
        <v>73</v>
      </c>
      <c r="Y8" s="390">
        <v>4759588.2215</v>
      </c>
      <c r="Z8" s="390">
        <v>8839235.2685000002</v>
      </c>
      <c r="AA8" s="387">
        <v>1404.05</v>
      </c>
      <c r="AB8" s="366">
        <v>0</v>
      </c>
      <c r="AC8" s="387">
        <f>AA8-AB8</f>
        <v>1404.05</v>
      </c>
      <c r="AD8" s="375" t="s">
        <v>150</v>
      </c>
      <c r="AE8" s="399">
        <v>0.85</v>
      </c>
      <c r="AF8" s="384">
        <v>13662764.109999999</v>
      </c>
      <c r="AG8" s="351"/>
      <c r="AH8" s="351"/>
      <c r="AI8" s="351">
        <v>0</v>
      </c>
      <c r="AJ8" s="293">
        <v>2460756.4700000002</v>
      </c>
      <c r="AK8" s="351">
        <f>AG8+AH8+AI8+AJ8</f>
        <v>2460756.4700000002</v>
      </c>
      <c r="AL8" s="351">
        <v>4845249.32</v>
      </c>
      <c r="AM8" s="351"/>
      <c r="AN8" s="351"/>
      <c r="AO8" s="351"/>
      <c r="AP8" s="351">
        <f>AL8+AM8+AN8+AO8</f>
        <v>4845249.32</v>
      </c>
      <c r="AQ8" s="351">
        <f>+AK8+AP8</f>
        <v>7306005.790000001</v>
      </c>
      <c r="AR8" s="351">
        <v>0</v>
      </c>
      <c r="AS8" s="351">
        <f>AQ8+AR8</f>
        <v>7306005.790000001</v>
      </c>
      <c r="AT8" s="384">
        <v>13662764.109999999</v>
      </c>
      <c r="AU8" s="384">
        <v>0</v>
      </c>
      <c r="AV8" s="384">
        <f>AF8-AS8</f>
        <v>6356758.3199999984</v>
      </c>
      <c r="AW8" s="396">
        <f>AS8/AF8</f>
        <v>0.53473848565186133</v>
      </c>
      <c r="AX8" s="363"/>
      <c r="AY8" s="401">
        <v>0</v>
      </c>
      <c r="AZ8" s="378" t="s">
        <v>149</v>
      </c>
      <c r="BA8" s="378" t="s">
        <v>166</v>
      </c>
      <c r="BB8" s="378"/>
      <c r="BC8" s="378"/>
      <c r="BD8" s="381">
        <v>42254</v>
      </c>
      <c r="BE8" s="369"/>
      <c r="BF8" s="381">
        <v>42493</v>
      </c>
      <c r="BG8" s="378"/>
      <c r="BH8" s="369"/>
      <c r="BI8" s="369"/>
      <c r="BJ8" s="363" t="s">
        <v>152</v>
      </c>
      <c r="BK8" s="393"/>
      <c r="BL8" s="127"/>
    </row>
    <row r="9" spans="1:70" ht="28.5" customHeight="1">
      <c r="A9" s="367"/>
      <c r="B9" s="367"/>
      <c r="C9" s="367"/>
      <c r="D9" s="367"/>
      <c r="E9" s="367"/>
      <c r="F9" s="373"/>
      <c r="G9" s="189" t="s">
        <v>147</v>
      </c>
      <c r="H9" s="376"/>
      <c r="I9" s="376"/>
      <c r="J9" s="364"/>
      <c r="K9" s="364"/>
      <c r="L9" s="364"/>
      <c r="M9" s="357"/>
      <c r="N9" s="358"/>
      <c r="O9" s="358"/>
      <c r="P9" s="358"/>
      <c r="Q9" s="358"/>
      <c r="R9" s="358"/>
      <c r="S9" s="358"/>
      <c r="T9" s="359"/>
      <c r="U9" s="367"/>
      <c r="V9" s="367"/>
      <c r="W9" s="388"/>
      <c r="X9" s="367"/>
      <c r="Y9" s="391"/>
      <c r="Z9" s="391"/>
      <c r="AA9" s="388"/>
      <c r="AB9" s="367"/>
      <c r="AC9" s="388"/>
      <c r="AD9" s="376"/>
      <c r="AE9" s="399"/>
      <c r="AF9" s="385"/>
      <c r="AG9" s="352"/>
      <c r="AH9" s="352"/>
      <c r="AI9" s="352"/>
      <c r="AJ9" s="294"/>
      <c r="AK9" s="352"/>
      <c r="AL9" s="352"/>
      <c r="AM9" s="352"/>
      <c r="AN9" s="352"/>
      <c r="AO9" s="352"/>
      <c r="AP9" s="352"/>
      <c r="AQ9" s="352"/>
      <c r="AR9" s="352"/>
      <c r="AS9" s="352"/>
      <c r="AT9" s="385"/>
      <c r="AU9" s="385"/>
      <c r="AV9" s="385"/>
      <c r="AW9" s="397"/>
      <c r="AX9" s="364"/>
      <c r="AY9" s="402"/>
      <c r="AZ9" s="379"/>
      <c r="BA9" s="379"/>
      <c r="BB9" s="379"/>
      <c r="BC9" s="379"/>
      <c r="BD9" s="382"/>
      <c r="BE9" s="370"/>
      <c r="BF9" s="382"/>
      <c r="BG9" s="379"/>
      <c r="BH9" s="370"/>
      <c r="BI9" s="370"/>
      <c r="BJ9" s="364"/>
      <c r="BK9" s="394"/>
      <c r="BL9" s="127"/>
      <c r="BN9" s="204"/>
    </row>
    <row r="10" spans="1:70" ht="81.75" customHeight="1">
      <c r="A10" s="368"/>
      <c r="B10" s="368"/>
      <c r="C10" s="368"/>
      <c r="D10" s="368"/>
      <c r="E10" s="368"/>
      <c r="F10" s="374"/>
      <c r="G10" s="189" t="s">
        <v>148</v>
      </c>
      <c r="H10" s="377"/>
      <c r="I10" s="377"/>
      <c r="J10" s="365"/>
      <c r="K10" s="365"/>
      <c r="L10" s="365"/>
      <c r="M10" s="360"/>
      <c r="N10" s="361"/>
      <c r="O10" s="361"/>
      <c r="P10" s="361"/>
      <c r="Q10" s="361"/>
      <c r="R10" s="361"/>
      <c r="S10" s="361"/>
      <c r="T10" s="362"/>
      <c r="U10" s="368"/>
      <c r="V10" s="368"/>
      <c r="W10" s="389"/>
      <c r="X10" s="368"/>
      <c r="Y10" s="392"/>
      <c r="Z10" s="392"/>
      <c r="AA10" s="389"/>
      <c r="AB10" s="368"/>
      <c r="AC10" s="389"/>
      <c r="AD10" s="377"/>
      <c r="AE10" s="399"/>
      <c r="AF10" s="386"/>
      <c r="AG10" s="353"/>
      <c r="AH10" s="353"/>
      <c r="AI10" s="353"/>
      <c r="AJ10" s="295"/>
      <c r="AK10" s="353"/>
      <c r="AL10" s="353"/>
      <c r="AM10" s="353"/>
      <c r="AN10" s="353"/>
      <c r="AO10" s="353"/>
      <c r="AP10" s="353"/>
      <c r="AQ10" s="353"/>
      <c r="AR10" s="353"/>
      <c r="AS10" s="353"/>
      <c r="AT10" s="386"/>
      <c r="AU10" s="386"/>
      <c r="AV10" s="386"/>
      <c r="AW10" s="398"/>
      <c r="AX10" s="365"/>
      <c r="AY10" s="403"/>
      <c r="AZ10" s="380"/>
      <c r="BA10" s="380"/>
      <c r="BB10" s="380"/>
      <c r="BC10" s="380"/>
      <c r="BD10" s="383"/>
      <c r="BE10" s="371"/>
      <c r="BF10" s="383"/>
      <c r="BG10" s="380"/>
      <c r="BH10" s="371"/>
      <c r="BI10" s="371"/>
      <c r="BJ10" s="365"/>
      <c r="BK10" s="395"/>
      <c r="BL10" s="127"/>
      <c r="BM10" s="127"/>
      <c r="BN10" s="127"/>
      <c r="BO10" s="127"/>
    </row>
    <row r="11" spans="1:70" s="5" customFormat="1">
      <c r="AA11" s="117"/>
      <c r="AB11" s="117"/>
      <c r="AC11" s="117"/>
    </row>
  </sheetData>
  <sheetProtection password="CC6A" sheet="1" objects="1" scenarios="1"/>
  <mergeCells count="99">
    <mergeCell ref="W8:W10"/>
    <mergeCell ref="Z8:Z10"/>
    <mergeCell ref="BE8:BE10"/>
    <mergeCell ref="AQ8:AQ10"/>
    <mergeCell ref="AR8:AR10"/>
    <mergeCell ref="AS8:AS10"/>
    <mergeCell ref="AT8:AT10"/>
    <mergeCell ref="AX8:AX10"/>
    <mergeCell ref="AY8:AY10"/>
    <mergeCell ref="AZ8:AZ10"/>
    <mergeCell ref="BA8:BA10"/>
    <mergeCell ref="AH8:AH10"/>
    <mergeCell ref="AI8:AI10"/>
    <mergeCell ref="BK4:BK5"/>
    <mergeCell ref="BD4:BE4"/>
    <mergeCell ref="BJ3:BJ5"/>
    <mergeCell ref="BD3:BI3"/>
    <mergeCell ref="BF4:BG4"/>
    <mergeCell ref="BH4:BI4"/>
    <mergeCell ref="BK8:BK10"/>
    <mergeCell ref="AE4:AE5"/>
    <mergeCell ref="AQ4:AS4"/>
    <mergeCell ref="AT4:AV4"/>
    <mergeCell ref="AZ4:AZ5"/>
    <mergeCell ref="BA4:BC4"/>
    <mergeCell ref="AG3:AK4"/>
    <mergeCell ref="AQ3:AV3"/>
    <mergeCell ref="AW3:AW5"/>
    <mergeCell ref="AX3:AX5"/>
    <mergeCell ref="AY3:AY5"/>
    <mergeCell ref="AF3:AF5"/>
    <mergeCell ref="AW8:AW10"/>
    <mergeCell ref="AE8:AE10"/>
    <mergeCell ref="AF8:AF10"/>
    <mergeCell ref="AG8:AG10"/>
    <mergeCell ref="A4:A5"/>
    <mergeCell ref="B4:B5"/>
    <mergeCell ref="C4:C5"/>
    <mergeCell ref="D4:D5"/>
    <mergeCell ref="E4:E5"/>
    <mergeCell ref="W3:W5"/>
    <mergeCell ref="U3:U5"/>
    <mergeCell ref="V3:V5"/>
    <mergeCell ref="G1:T1"/>
    <mergeCell ref="F3:I3"/>
    <mergeCell ref="J3:L3"/>
    <mergeCell ref="M3:R3"/>
    <mergeCell ref="S3:S5"/>
    <mergeCell ref="T3:T5"/>
    <mergeCell ref="J4:L4"/>
    <mergeCell ref="M4:O4"/>
    <mergeCell ref="P4:R4"/>
    <mergeCell ref="F4:F5"/>
    <mergeCell ref="G4:G5"/>
    <mergeCell ref="H4:H5"/>
    <mergeCell ref="I4:I5"/>
    <mergeCell ref="X3:Z3"/>
    <mergeCell ref="X4:Y4"/>
    <mergeCell ref="Z4:Z5"/>
    <mergeCell ref="AA4:AC4"/>
    <mergeCell ref="AD4:AD5"/>
    <mergeCell ref="A8:A10"/>
    <mergeCell ref="D8:D10"/>
    <mergeCell ref="E8:E10"/>
    <mergeCell ref="BF8:BF10"/>
    <mergeCell ref="BG8:BG10"/>
    <mergeCell ref="BB8:BB10"/>
    <mergeCell ref="AJ8:AJ10"/>
    <mergeCell ref="AK8:AK10"/>
    <mergeCell ref="AU8:AU10"/>
    <mergeCell ref="AV8:AV10"/>
    <mergeCell ref="AD8:AD10"/>
    <mergeCell ref="AA8:AA10"/>
    <mergeCell ref="Y8:Y10"/>
    <mergeCell ref="X8:X10"/>
    <mergeCell ref="AB8:AB10"/>
    <mergeCell ref="AC8:AC10"/>
    <mergeCell ref="M7:T10"/>
    <mergeCell ref="BJ8:BJ10"/>
    <mergeCell ref="B8:B10"/>
    <mergeCell ref="C8:C10"/>
    <mergeCell ref="BH8:BH10"/>
    <mergeCell ref="BI8:BI10"/>
    <mergeCell ref="F8:F10"/>
    <mergeCell ref="K8:K10"/>
    <mergeCell ref="I8:I10"/>
    <mergeCell ref="H8:H10"/>
    <mergeCell ref="J8:J10"/>
    <mergeCell ref="L8:L10"/>
    <mergeCell ref="BC8:BC10"/>
    <mergeCell ref="BD8:BD10"/>
    <mergeCell ref="U8:U10"/>
    <mergeCell ref="V8:V10"/>
    <mergeCell ref="AL3:AP4"/>
    <mergeCell ref="AL8:AL10"/>
    <mergeCell ref="AM8:AM10"/>
    <mergeCell ref="AN8:AN10"/>
    <mergeCell ref="AO8:AO10"/>
    <mergeCell ref="AP8:AP10"/>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FADOEES_2011</vt:lpstr>
      <vt:lpstr>FADOEES_2012</vt:lpstr>
      <vt:lpstr>FADOEES_2013</vt:lpstr>
      <vt:lpstr>PROEXOEES 2014</vt:lpstr>
      <vt:lpstr>PROEXOEES 2015</vt:lpstr>
    </vt:vector>
  </TitlesOfParts>
  <Company>Secretaria de Educacion Publica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Ivette</cp:lastModifiedBy>
  <cp:lastPrinted>2015-11-24T21:04:42Z</cp:lastPrinted>
  <dcterms:created xsi:type="dcterms:W3CDTF">2013-10-10T15:41:13Z</dcterms:created>
  <dcterms:modified xsi:type="dcterms:W3CDTF">2016-04-22T17:17:33Z</dcterms:modified>
</cp:coreProperties>
</file>