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6345B02\Desktop\Alma\"/>
    </mc:Choice>
  </mc:AlternateContent>
  <bookViews>
    <workbookView xWindow="0" yWindow="0" windowWidth="28800" windowHeight="12330" activeTab="4"/>
  </bookViews>
  <sheets>
    <sheet name="FADOEES_2011" sheetId="7" r:id="rId1"/>
    <sheet name="FADOEES_2012" sheetId="18" r:id="rId2"/>
    <sheet name="FADOEES_2013" sheetId="12" r:id="rId3"/>
    <sheet name="PROEXOEES 2014" sheetId="10" r:id="rId4"/>
    <sheet name="PROEXOEES 2015" sheetId="19" r:id="rId5"/>
  </sheets>
  <calcPr calcId="162913"/>
</workbook>
</file>

<file path=xl/calcChain.xml><?xml version="1.0" encoding="utf-8"?>
<calcChain xmlns="http://schemas.openxmlformats.org/spreadsheetml/2006/main">
  <c r="AV7" i="19" l="1"/>
  <c r="R7" i="19" l="1"/>
  <c r="O8" i="19"/>
  <c r="S8" i="19" s="1"/>
  <c r="AP8" i="19" l="1"/>
  <c r="AP7" i="19"/>
  <c r="AU15" i="10"/>
  <c r="AU13" i="10"/>
  <c r="AU9" i="10"/>
  <c r="AU7" i="10"/>
  <c r="AW8" i="12"/>
  <c r="AW7" i="12"/>
  <c r="AK8" i="18"/>
  <c r="AK7" i="18"/>
  <c r="AY14" i="7" l="1"/>
  <c r="AY13" i="7"/>
  <c r="AY12" i="7"/>
  <c r="AY11" i="7"/>
  <c r="AY10" i="7"/>
  <c r="AC8" i="19" l="1"/>
  <c r="AC7" i="19"/>
  <c r="AK8" i="19"/>
  <c r="AQ8" i="19" s="1"/>
  <c r="AK7" i="19"/>
  <c r="AP15" i="10"/>
  <c r="AP13" i="10"/>
  <c r="AP9" i="10"/>
  <c r="AX9" i="10" s="1"/>
  <c r="AP7" i="10"/>
  <c r="AQ7" i="19" l="1"/>
  <c r="AS7" i="19" s="1"/>
  <c r="AV9" i="10"/>
  <c r="BB9" i="10"/>
  <c r="AS8" i="19"/>
  <c r="AR7" i="12"/>
  <c r="AR8" i="12"/>
  <c r="AW7" i="19" l="1"/>
  <c r="AV8" i="19"/>
  <c r="AW8" i="19"/>
  <c r="AT14" i="7"/>
  <c r="AJ14" i="7"/>
  <c r="AA7" i="18"/>
  <c r="AF8" i="18"/>
  <c r="AF7" i="18"/>
  <c r="AA8" i="18"/>
  <c r="V8" i="18"/>
  <c r="V7" i="18"/>
  <c r="AN14" i="7"/>
  <c r="AO14" i="7" s="1"/>
  <c r="AJ13" i="7"/>
  <c r="AO13" i="7"/>
  <c r="AT13" i="7"/>
  <c r="AJ12" i="7"/>
  <c r="AO12" i="7"/>
  <c r="AT12" i="7"/>
  <c r="AJ11" i="7"/>
  <c r="AO11" i="7"/>
  <c r="AT11" i="7"/>
  <c r="AJ10" i="7"/>
  <c r="AO10" i="7"/>
  <c r="AT10" i="7"/>
  <c r="P7" i="18"/>
  <c r="O7" i="18"/>
  <c r="AK15" i="10"/>
  <c r="AX15" i="10" s="1"/>
  <c r="AK13" i="10"/>
  <c r="AX13" i="10" s="1"/>
  <c r="BB13" i="10" s="1"/>
  <c r="AK7" i="10"/>
  <c r="AX7" i="10" s="1"/>
  <c r="BB7" i="10" s="1"/>
  <c r="AC7" i="10"/>
  <c r="O13" i="10"/>
  <c r="O7" i="10"/>
  <c r="AC17" i="10"/>
  <c r="AC16" i="10"/>
  <c r="AC15" i="10"/>
  <c r="AC14" i="10"/>
  <c r="AC13" i="10"/>
  <c r="AC12" i="10"/>
  <c r="AC11" i="10"/>
  <c r="AC10" i="10"/>
  <c r="AC9" i="10"/>
  <c r="AC8" i="10"/>
  <c r="V26" i="7"/>
  <c r="U26" i="7" s="1"/>
  <c r="Z10" i="7"/>
  <c r="Z11" i="7"/>
  <c r="Z12" i="7"/>
  <c r="Z14" i="7"/>
  <c r="AM8" i="12"/>
  <c r="AZ8" i="12" s="1"/>
  <c r="AX8" i="12" s="1"/>
  <c r="AH8" i="12"/>
  <c r="AM7" i="12"/>
  <c r="AZ7" i="12" s="1"/>
  <c r="AX7" i="12" s="1"/>
  <c r="AH7" i="12"/>
  <c r="I26" i="7"/>
  <c r="V24" i="7"/>
  <c r="T24" i="7" s="1"/>
  <c r="Q24" i="7"/>
  <c r="I24" i="7"/>
  <c r="O14" i="7"/>
  <c r="L14" i="7"/>
  <c r="X13" i="7"/>
  <c r="O13" i="7"/>
  <c r="L13" i="7"/>
  <c r="L12" i="7"/>
  <c r="P12" i="7" s="1"/>
  <c r="O11" i="7"/>
  <c r="L11" i="7"/>
  <c r="O10" i="7"/>
  <c r="P10" i="7" s="1"/>
  <c r="P13" i="7" l="1"/>
  <c r="BB10" i="7"/>
  <c r="BE10" i="7" s="1"/>
  <c r="AN8" i="18"/>
  <c r="AL8" i="18" s="1"/>
  <c r="P11" i="7"/>
  <c r="T26" i="7"/>
  <c r="P14" i="7"/>
  <c r="BB14" i="7"/>
  <c r="BF14" i="7" s="1"/>
  <c r="BB15" i="10"/>
  <c r="AY15" i="10"/>
  <c r="BB12" i="7"/>
  <c r="BE12" i="7" s="1"/>
  <c r="BB13" i="7"/>
  <c r="BF13" i="7" s="1"/>
  <c r="BB11" i="7"/>
  <c r="AN7" i="18"/>
  <c r="AR7" i="18" s="1"/>
  <c r="BC7" i="12"/>
  <c r="BA7" i="12"/>
  <c r="BA8" i="12"/>
  <c r="BC8" i="12"/>
  <c r="BD8" i="12"/>
  <c r="BD7" i="12"/>
  <c r="AQ8" i="18"/>
  <c r="AO8" i="18" s="1"/>
  <c r="AV15" i="10"/>
  <c r="BA15" i="10"/>
  <c r="BA13" i="10"/>
  <c r="AY13" i="10" s="1"/>
  <c r="AV13" i="10"/>
  <c r="BA9" i="10"/>
  <c r="AY9" i="10" s="1"/>
  <c r="BA7" i="10"/>
  <c r="AY7" i="10" s="1"/>
  <c r="AV7" i="10"/>
  <c r="AP8" i="18"/>
  <c r="BE14" i="7"/>
  <c r="BE11" i="7"/>
  <c r="AZ14" i="7"/>
  <c r="BA12" i="7"/>
  <c r="BA14" i="7" l="1"/>
  <c r="AZ12" i="7"/>
  <c r="AR8" i="18"/>
  <c r="AM8" i="18"/>
  <c r="AM7" i="18"/>
  <c r="AQ7" i="18"/>
  <c r="AL7" i="18"/>
  <c r="BF12" i="7"/>
  <c r="BA11" i="7"/>
  <c r="AO7" i="18"/>
  <c r="AP7" i="18"/>
  <c r="AZ11" i="7"/>
  <c r="AZ10" i="7"/>
  <c r="BA10" i="7"/>
  <c r="BF10" i="7"/>
  <c r="BD14" i="7"/>
  <c r="BC14" i="7"/>
  <c r="BD10" i="7"/>
  <c r="BC10" i="7"/>
  <c r="BF11" i="7"/>
  <c r="BC12" i="7"/>
  <c r="BD12" i="7"/>
  <c r="BD11" i="7"/>
  <c r="BC11" i="7"/>
</calcChain>
</file>

<file path=xl/sharedStrings.xml><?xml version="1.0" encoding="utf-8"?>
<sst xmlns="http://schemas.openxmlformats.org/spreadsheetml/2006/main" count="623" uniqueCount="173">
  <si>
    <t>Cve Obra Propuesta</t>
  </si>
  <si>
    <t>Cve
Edo</t>
  </si>
  <si>
    <t>Cve IES</t>
  </si>
  <si>
    <t>Id. Obra Principal</t>
  </si>
  <si>
    <t>Id. Obra Específica</t>
  </si>
  <si>
    <t>Nombre de la Obra</t>
  </si>
  <si>
    <t>Obra Detallada</t>
  </si>
  <si>
    <t>Número de Alumnos Beneficiados</t>
  </si>
  <si>
    <t>Pregrado</t>
  </si>
  <si>
    <t>Posgrado</t>
  </si>
  <si>
    <t>Mujeres</t>
  </si>
  <si>
    <t>Hombres</t>
  </si>
  <si>
    <t>Total</t>
  </si>
  <si>
    <t>No.  Total de alumnos beneficiados
Impact.1</t>
  </si>
  <si>
    <t>No.  Total de escuelas beneficiados
Impact.2</t>
  </si>
  <si>
    <t>Matricula esperada 2012</t>
  </si>
  <si>
    <t>Matricula esperada 2013</t>
  </si>
  <si>
    <t>Número de académicos beneficiados</t>
  </si>
  <si>
    <t>Derrama económica</t>
  </si>
  <si>
    <t>Empleos Generados</t>
  </si>
  <si>
    <t>Monto en Bienes y Servicios</t>
  </si>
  <si>
    <t>Número</t>
  </si>
  <si>
    <t>Monto</t>
  </si>
  <si>
    <t>Capacidad Instalada en Espacios Educativos</t>
  </si>
  <si>
    <t>Monto Asignado a OBRA por fuente de financiamiento
(En en pesos)</t>
  </si>
  <si>
    <t>Federal</t>
  </si>
  <si>
    <t>Estatal</t>
  </si>
  <si>
    <t>Monto Ejercido en 2013                                                                                                                                                                                                                                                                                                                                                                                                                                                                                 Trimestres</t>
  </si>
  <si>
    <t xml:space="preserve">1er Trimestre              15 de abril </t>
  </si>
  <si>
    <t xml:space="preserve">2° Trimestre              15 de Julio </t>
  </si>
  <si>
    <t>Monto correspondiente a OBRA
(En pesos)</t>
  </si>
  <si>
    <t>Monto Ejercido por fuente de financiamiento</t>
  </si>
  <si>
    <t>Monto por Ejercer por fuente de financiamiento</t>
  </si>
  <si>
    <t>% de Avance Fínanciero de  la Obra</t>
  </si>
  <si>
    <t>Breve descripción general del avance de la obra</t>
  </si>
  <si>
    <t>Monto destinado para 
Equipamiento de la Obra
(En pesos)</t>
  </si>
  <si>
    <t>Status actual de la obra</t>
  </si>
  <si>
    <t xml:space="preserve"> Comentarios sobre algún imprevisto en la conclusión de la OBRA (gestión administrativa, jurídica, etc.)</t>
  </si>
  <si>
    <t>Año en que fue apoyado el proyecto que contempla la obra.</t>
  </si>
  <si>
    <t>Fondo en que fue apoyado el proyecto que contempla la obra.</t>
  </si>
  <si>
    <t>Sede Obra</t>
  </si>
  <si>
    <t>Metros cuadrados</t>
  </si>
  <si>
    <t>% de Avance Físico Real de la Obra</t>
  </si>
  <si>
    <r>
      <rPr>
        <b/>
        <sz val="8"/>
        <rFont val="Calibri"/>
        <family val="2"/>
      </rPr>
      <t xml:space="preserve">Indique el status correspondiente:
</t>
    </r>
    <r>
      <rPr>
        <sz val="8"/>
        <rFont val="Calibri"/>
        <family val="2"/>
      </rPr>
      <t>(D) Detenida y/o Demorada
(EL) Expediente de licitación
(PL) Proceso de licitación
(CT) Contratada
(PN) Proceso normal
(PC) Por concluir
(CL) Concluida
(Y) Ya inaugurada</t>
    </r>
  </si>
  <si>
    <t>Quién realiza ó realizó la OBRA</t>
  </si>
  <si>
    <t>Fecha de Inicio</t>
  </si>
  <si>
    <t>Fecha de terminación</t>
  </si>
  <si>
    <t xml:space="preserve">Inauguración de la obra </t>
  </si>
  <si>
    <t>Clave de la DES</t>
  </si>
  <si>
    <t>Nombre de la DES</t>
  </si>
  <si>
    <t>Nombre del Campus</t>
  </si>
  <si>
    <t>Programados</t>
  </si>
  <si>
    <t>Construidos</t>
  </si>
  <si>
    <t>Por construir</t>
  </si>
  <si>
    <t xml:space="preserve">3° Trimestre               </t>
  </si>
  <si>
    <t xml:space="preserve">4° Trimestre              </t>
  </si>
  <si>
    <t>Institución</t>
  </si>
  <si>
    <t>INIFED</t>
  </si>
  <si>
    <t>Otro</t>
  </si>
  <si>
    <t>Programada</t>
  </si>
  <si>
    <t>Real (Primera piedra)</t>
  </si>
  <si>
    <t>Real</t>
  </si>
  <si>
    <t xml:space="preserve">Fecha de inauguración </t>
  </si>
  <si>
    <t>Nombre del Funcionario que inaugura</t>
  </si>
  <si>
    <t>Norte</t>
  </si>
  <si>
    <t>X</t>
  </si>
  <si>
    <t>PC</t>
  </si>
  <si>
    <t>FADOEES</t>
  </si>
  <si>
    <t>Construir el techo (600m2) y el área de sanitarios (100m2) de las instalaciones deportivas</t>
  </si>
  <si>
    <t>Construcción de Instalaciones Deportivas en el Edificio Continental; la cual incluye: Construir Techo de 600 m2 y el Área de Sanitarios de las Instalaciones Deportivas”; consistentes en: a) Estructura Metálica: Proyecto, Preliminares, Pintura, Cubierta; b) Baños Vestidores: Preliminares, Cimentación, Estructura, Albañilería, Cancelería, Acabados, Muebles Sanitarios, e Instalacion Hidráulica; c) Drenaje y Tratamiento: Drenaje Segregado, Planta de  Tratamiento, y Campo de Oxidación; d) Alimentación Hidráulica: Motobomba, Red de Distribución, y Encofrado; e) Instalacion Eléctrica: Alimentadores, e Instalacion Eléctrica Vestidores</t>
  </si>
  <si>
    <t>En proceso</t>
  </si>
  <si>
    <t>Construir  doce cubículos para PTC de 9m2 cada uno y  una sala de profesores de 60 m2.</t>
  </si>
  <si>
    <t>Construcción de Doce Cubículos para PTC de 9 m2 cada uno y una Sala de Profesores de 60 m2; consistentes en: a) Cubículos para PTC`s P.B.: Preliminares, Cimentación P.B., Estructura P.B., Albañilerías P.B., Acabados P.B., y Cancelería P.B. y   b) Sala de Profesores: Cocineta y Sanitarios: Preliminares, Cimentación, Estructura, Albañilería, y Acabados. Asi como Instalación Eléctrica Voz y Datos (Alumbrado, Contactos Normales, Voz y Datos, y Alimentadores).</t>
  </si>
  <si>
    <t>CL</t>
  </si>
  <si>
    <t>obra en proceso</t>
  </si>
  <si>
    <t>Rehabilitar la instalación hidráulica.</t>
  </si>
  <si>
    <t>Construir el techo (77m2) del área de acceso del edificio de la Sede Regional del Volcán, así como  el techo ( 80m2) del área de administrativa del centro de cómputo.</t>
  </si>
  <si>
    <t>Construir el techo del área de acceso, así como  el techo del área de administrativa del centro de cómputo.</t>
  </si>
  <si>
    <t>Adecuar espacios en la Facultad de Ciencias Agropecuarias conforme a recomendaciones de organismos evaluadores.</t>
  </si>
  <si>
    <t>Adecuar espacios.</t>
  </si>
  <si>
    <t>Construcción de un centro de cómputo.</t>
  </si>
  <si>
    <t xml:space="preserve">Construcción de 2 aulas </t>
  </si>
  <si>
    <t>Instituto Profesional de la Región Oriente</t>
  </si>
  <si>
    <t>Construir 6 aulas, 1 nucleo de servicios, sanitarios y 1 módulo de escalera.</t>
  </si>
  <si>
    <t>Construir 6 aulas, 1 nucleo de servicios, sanitarios para hombres y mujeres y 1 módulo de escalera.</t>
  </si>
  <si>
    <t>Unidad Foránea en Ciencias Sociales</t>
  </si>
  <si>
    <t xml:space="preserve">Implementar servicios inherentes para el buen servicio de la construcción </t>
  </si>
  <si>
    <t>Monto Ejercido en 2014                                                                                                                                                                                                                                                                                                                                                                                                                                                                                 Trimestres</t>
  </si>
  <si>
    <t xml:space="preserve">CONTRATO 30-61000700-OS-2013 Construcción de techo en el área administrativa y muro de contención en la Sede Regional Universitaria del Volcán Tetela del Volcán, consistente en oficinas administrativas , preliminares, albañolería, impermeabilización, tablaroca, pintura y acabados , cancelería y aluminio , herrería, eléctrico e iluminación , salida de voz y datos , limpieza y acarreos, muro de contención: preliminares y albañilería, así como limpieza general de obra.  FADOEES 2011 72,990.00 y Productos Financieros de Incremento de Matrícula 2007 la cantidad de 398,585.43 cantidad que será cubierta con el 30 % de anticipo y pagos contra entrega de estimaciones por avance de obra hasta el término de los trabajos. Durante el periodo 19 de marzo 2013 al 29 de mayo 2013.  30% de anticipo $ 141,472.63 </t>
  </si>
  <si>
    <t xml:space="preserve">25 de noviembre de 2013 </t>
  </si>
  <si>
    <t xml:space="preserve">2 de enero de 2014. </t>
  </si>
  <si>
    <t>1.1. Construir un edificio para formación académica e investigación básica y aplicada en el campo de la nutrición.</t>
  </si>
  <si>
    <t>1.2.  Construir 4 espacios exteriores de la Unidad Académica (primera etapa)</t>
  </si>
  <si>
    <t>2.1. Construir un edificio para formación académica e investigación básica y aplicada en la escuela de ciencias del deporte.</t>
  </si>
  <si>
    <t>2.2 Construir  4 espacios exteriores de la Unidad Académica (primera etapa)</t>
  </si>
  <si>
    <t>PROEXOEES 2014</t>
  </si>
  <si>
    <t>DES DE SALUD</t>
  </si>
  <si>
    <t>17USU6006G</t>
  </si>
  <si>
    <t>17USU1869C</t>
  </si>
  <si>
    <t>construcción de doce cubículos para PTC de 9 m2 cada uno y una sala de profesores de 60 m2, construcción de sanitarios de 60 m2, ampliación de 132 m2 en el centro de computo, para el IPRO</t>
  </si>
  <si>
    <t>Monto ejercido por fuente de financiamiento</t>
  </si>
  <si>
    <t xml:space="preserve"> Ampliacion del Centro de Computo y Adecuacion de Intalaciones hidraulica, sanitaria y electrica, en la sede regional universitaria de la Cuenca-Mazatepec,</t>
  </si>
  <si>
    <t>Monto Ejercido en 2014                                                                                                                                                                                                                                                                                                                                                                                                                                                                               Trimestres</t>
  </si>
  <si>
    <t xml:space="preserve">1.1.1. Construcción de edificio  con planta baja y primer nivel                     </t>
  </si>
  <si>
    <t>1.1.2 Contar con los trabajos adicionales: escalera de emergencia, elevador , instalaciones hidrosanitarias, eléctricas y acabados</t>
  </si>
  <si>
    <t xml:space="preserve">1.2.2. Construcción  estacionamiento para 27 autos       </t>
  </si>
  <si>
    <t xml:space="preserve">1.2.3. Construcción  caseta de vigilancia   </t>
  </si>
  <si>
    <t xml:space="preserve">1.2.1 .Construcción Plaza central                                                                                                                                                                                               </t>
  </si>
  <si>
    <t>1.2.4. Construcción dos cisternas</t>
  </si>
  <si>
    <t xml:space="preserve">2.2.1. Construcción de planta baja, primer y segundo nivel                     </t>
  </si>
  <si>
    <t xml:space="preserve">2.2.2 Contar con los trabajos adicinales escalera  de emergencia, elevador, instalación de red  hidrosanitaria y eléctrica, red de voz y datos y acabados </t>
  </si>
  <si>
    <t xml:space="preserve">1.2.2. Construcción de andadores      </t>
  </si>
  <si>
    <t xml:space="preserve">1.2.1 .Construcción Plaza central                                                                                                                                                        </t>
  </si>
  <si>
    <t>1.2.3. Construcción de cisterna</t>
  </si>
  <si>
    <t xml:space="preserve">Monto Asignado a OBRA </t>
  </si>
  <si>
    <t>Monto Ejercido en 2014                                                                                                                                                                                                                                                                                                                                                                                                                                                                              Trimestres</t>
  </si>
  <si>
    <t>FORMATO 5</t>
  </si>
  <si>
    <t>----</t>
  </si>
  <si>
    <t>OBRA TERMINADA</t>
  </si>
  <si>
    <t>17 de febrero de 2014</t>
  </si>
  <si>
    <t>1 Centro de Computo</t>
  </si>
  <si>
    <t>12 Cubiculos, 1 Sala de Profesores, 1 Modulo Sanitario</t>
  </si>
  <si>
    <t>1 Techumbre, 1 Modulo Sanitario</t>
  </si>
  <si>
    <t xml:space="preserve">OBRA TERMINADA </t>
  </si>
  <si>
    <t>1 escalera, 1 elevador.</t>
  </si>
  <si>
    <t xml:space="preserve">1 Plaza central                                                                                                                                                                                               </t>
  </si>
  <si>
    <t xml:space="preserve">1 Estacionamiento para 27 autos       </t>
  </si>
  <si>
    <t xml:space="preserve">1 Ccaseta de Vigilancia   </t>
  </si>
  <si>
    <t>2 Cisternas</t>
  </si>
  <si>
    <t>En planta baja: 1 oficina para direccion, 1 recepcion, 1 sala de juntas, 5 oficinas, 1 almacen, 1 sala de computo, servicios sanitarios y cubo de escaleras. 1er Nivel: 1 biblioteca, 6 cubiculos y 4 aulas inteligentes y cubo de escaleras. 2do Nivel: 6 aulas inteligentes y cubo de escalera.</t>
  </si>
  <si>
    <t>1 Escalera, 1 Elevador.</t>
  </si>
  <si>
    <t xml:space="preserve">1 Andador </t>
  </si>
  <si>
    <t>1 Cisterna</t>
  </si>
  <si>
    <t>En planta baja: 2 recepciones, 1 dirección, 1 sala de juntas, 1 baño en dirección, 1 módulo de baños,  1 baño , 12 cubículos., en 1er nivel: 3 aulas didácticas, 1 laboratorio de medición corporal, 2 bodegas, y 1 laboratorio de técnicas culinarias y cubo de escaleras y en 2do nivel: 3 aulas didácticas, 6 cubículos, 1 laboratorio de enseñanza y 3 cúbiculos para laboratorio.</t>
  </si>
  <si>
    <t>N/A</t>
  </si>
  <si>
    <t>Monto Ejercido en 2015                                                                                                                                                                                                                                                                                                                                                                                                                                                                                 Trimestres</t>
  </si>
  <si>
    <t>Monto Ejercido en 2015                                                                                                                                                                                                                                                                                                                                                                                                                                                                              Trimestres</t>
  </si>
  <si>
    <t>-</t>
  </si>
  <si>
    <t>Monto Ejercido en 2013                                                                                                                                                                                                                                                                                                                                                                                                                                                                               Trimestres</t>
  </si>
  <si>
    <t xml:space="preserve">La obra tiene un 86% de avance físico real, faltan las estimaciones para poder realizar los pagos establecidos en el contrato de obra, aún ejerciendo el 100% del monto asignado para esta obra se necesita un convenio de ampliacion en tiempo y costo para terminar la obra al 100%  y se pueda hacer uso de ella.   </t>
  </si>
  <si>
    <t>Monto Ejercido en 2015                                                                                                                                                                                                                                                                                                                                                                                                                                                                               Trimestres</t>
  </si>
  <si>
    <t>1.1. Contar con la primera etapa del edificio "B" para la Facultad de Estudios Superiores de Cuautla  que albergará 17 espacios académicos.</t>
  </si>
  <si>
    <t>1.1.1 Construcción de 17 aulas didácticas.</t>
  </si>
  <si>
    <t>PROEXOEES 2015</t>
  </si>
  <si>
    <t xml:space="preserve">DES DE CIENCIAS SOCIALES Y ADMINISTRATIVAS </t>
  </si>
  <si>
    <t>2.1 Contar con el edificio "C" de la Escuela de Nutrición que albergará 11 espacios académicos</t>
  </si>
  <si>
    <t>2.1.1 Construcción del centro de computo.</t>
  </si>
  <si>
    <t>2.1.2 Construcción de 9 aulas didácticas.</t>
  </si>
  <si>
    <t>2.1.3 Construcción de un laboratorio de investigación.</t>
  </si>
  <si>
    <t>planta baja: centro de computo 50 usuarios, 1 biblioteca, servicios sanitarios, 1 cubo de escaleras; 1er nivel: 6 aulas didácticas y cubo de escaleras; 2° nivel 3 aulas didácticas, 1 laboratorio de investigación y cubo de escaleras. Adicionalmente el edificio cuenta con escalera de emergencia y elevador.</t>
  </si>
  <si>
    <t xml:space="preserve">Planta baja: 5 aulas para 40  alumnos y cubo de escaleras; 1er nivel 6 aulas didácticas y cubo de escaleras. 2° nivel 6 aulas didácticas y cubo de escaleras. </t>
  </si>
  <si>
    <t>Obra construida al 100 %</t>
  </si>
  <si>
    <r>
      <rPr>
        <b/>
        <sz val="11"/>
        <rFont val="Calibri"/>
        <family val="2"/>
        <scheme val="minor"/>
      </rPr>
      <t xml:space="preserve">Obra construida al 100 % .                                                                                                                  </t>
    </r>
    <r>
      <rPr>
        <sz val="11"/>
        <rFont val="Calibri"/>
        <family val="2"/>
        <scheme val="minor"/>
      </rPr>
      <t>Se tiene dictamen estructural que indica el cambio total de la techumbre y reforzamiento de columnas.</t>
    </r>
  </si>
  <si>
    <r>
      <rPr>
        <b/>
        <sz val="11"/>
        <rFont val="Calibri"/>
        <family val="2"/>
        <scheme val="minor"/>
      </rPr>
      <t>Obra construida al 100 %</t>
    </r>
    <r>
      <rPr>
        <sz val="11"/>
        <rFont val="Calibri"/>
        <family val="2"/>
        <scheme val="minor"/>
      </rPr>
      <t xml:space="preserve">                                                                                                                   La obra no fue inaugurada , sólo se entregó un acta circunstanciada para poder hacer uso de las instalaciones.    (se considero  para la capacidad instalada el total de beneficiados). CONTRATO no. 65-61000700-OS-2013 para la Ampliación del Centro de Computo y Adecuación de Intalaciones hidráulica, sanitaria y eléctrica, en la sede regional universitaria de la Cuenca-Mazatepec,  A) aula - taller de dibujo, : trabajos preliminares albañileria e instalación electrica. D) remodelación de baños: trabajos preliminares e instalación hidrosanitaria. C) rehabilitación de drenaje D) rehabilitación  de instalación eléctrica.</t>
    </r>
  </si>
  <si>
    <r>
      <rPr>
        <b/>
        <sz val="10"/>
        <rFont val="Calibri"/>
        <family val="2"/>
      </rPr>
      <t>Obra construida al 100 %</t>
    </r>
    <r>
      <rPr>
        <sz val="10"/>
        <rFont val="Calibri"/>
        <family val="2"/>
      </rPr>
      <t xml:space="preserve">                                                                                                    $292,683.66 monto ejercido para la obra adecuación de espacios en el campo experimental de la Facultad de Ciencias Agropecuarias.                                                  $20,380.01  de la adecuación del área de posgrado de la Facultad de Ciencias Agropecuarias (remanente) trabajos de tablaroca con instalación, como parte de la solventación de recomendaciones de CIEES.                                                                $49,300.00  (remanente) se realizó una adecuación de espacios en la sala de maestros de la Facultad de Ciencias Agropecuarias, así como la habilitación de salida de emergencia en la dirección, esto complementado con recursos propios de la misma facultad.</t>
    </r>
  </si>
  <si>
    <r>
      <rPr>
        <b/>
        <sz val="11"/>
        <color theme="1"/>
        <rFont val="Calibri"/>
        <family val="2"/>
        <scheme val="minor"/>
      </rPr>
      <t xml:space="preserve">Obra construida al 100 % </t>
    </r>
    <r>
      <rPr>
        <sz val="11"/>
        <color theme="1"/>
        <rFont val="Calibri"/>
        <family val="2"/>
        <scheme val="minor"/>
      </rPr>
      <t xml:space="preserve"> El Remanente Saldo que será ejercido como complemento para "construcción de doce cubículos para PTC de 9 m2 cada uno y una sala de profesores de 60 m2, construcción de sanitarios de 60 m2, ampliación de 132 m2 en el centro de computo, para el IPRO" Por $ 134,028.96 del cual se pagaron en el 4° trimestre de 2012 la cantidad de $ 24,081.00  y se reporta en el 3er trimestre 2013 $56,189.00 quedando como saldo $ 53,758.96 que será ejercido en los sig periodos.                       </t>
    </r>
    <r>
      <rPr>
        <b/>
        <sz val="11"/>
        <color theme="1"/>
        <rFont val="Calibri"/>
        <family val="2"/>
        <scheme val="minor"/>
      </rPr>
      <t>Nota:No fue necesario este remanente.</t>
    </r>
  </si>
  <si>
    <r>
      <t xml:space="preserve">La obra no fue inaugurada , sólo se entregó un acta circunstanciada para poder hacer uso de las instalaciones. La última estimación se informó en el 4° trimestre de 2013. </t>
    </r>
    <r>
      <rPr>
        <b/>
        <sz val="11"/>
        <rFont val="Calibri"/>
        <family val="2"/>
        <scheme val="minor"/>
      </rPr>
      <t>No fue necesario este remanente.</t>
    </r>
  </si>
  <si>
    <r>
      <rPr>
        <b/>
        <sz val="8"/>
        <rFont val="Arial"/>
        <family val="2"/>
      </rPr>
      <t>Obra construida al 100 %</t>
    </r>
    <r>
      <rPr>
        <sz val="8"/>
        <rFont val="Arial"/>
        <family val="2"/>
      </rPr>
      <t xml:space="preserve">           la obra no fue inaugurada , sólo se entregó un acta circunstanciada para poder hacer uso de las instalaciones. La última estimación se informó en el 4° trimestre de 2013.</t>
    </r>
  </si>
  <si>
    <r>
      <rPr>
        <b/>
        <sz val="8"/>
        <rFont val="Arial"/>
        <family val="2"/>
      </rPr>
      <t xml:space="preserve">Obra construida al 100 % </t>
    </r>
    <r>
      <rPr>
        <sz val="8"/>
        <rFont val="Arial"/>
        <family val="2"/>
      </rPr>
      <t xml:space="preserve"> </t>
    </r>
  </si>
  <si>
    <t>Oriente</t>
  </si>
  <si>
    <t>Matricula esperada 2015</t>
  </si>
  <si>
    <t>Matricula esperada 2016</t>
  </si>
  <si>
    <t>x</t>
  </si>
  <si>
    <t>Monto Ejercido en 2016                                                                                                                                                                                                                                                                                                                                                                                                                                                                                 Trimestres</t>
  </si>
  <si>
    <t>Monto Ejercido en 2016                                                                                                                                                                                                                                                                                                                                                                                                                                                                               Trimestres</t>
  </si>
  <si>
    <t>OBRA CONCLUIDA</t>
  </si>
  <si>
    <t xml:space="preserve">OBRA CONCLUIDA </t>
  </si>
  <si>
    <t xml:space="preserve">Las metas en esta primer etapa del proyecto se han concluido al 100%. </t>
  </si>
  <si>
    <t>Monto Ejercido en 2016                                                                                                                                                                                                                                                                                                                                                                                                                                                                              Trimestres</t>
  </si>
  <si>
    <t xml:space="preserve">Rector el Dr. Jesús Alejandro Vera Jiménez </t>
  </si>
  <si>
    <t>Pendiente de inaugurar</t>
  </si>
  <si>
    <t xml:space="preserve">Pendiente de inaugurar </t>
  </si>
  <si>
    <t xml:space="preserve">Con los remanentes del presente fondo se complementó con la instalación de red de voz y datos para el edificio de la ahora Facultad de Nutrición, en donde se oferta la Licenciatura en Nutrición misma que alberga una matrícula de 768 estudiantes, y por el otro, un edificio y cuatro espacios exteriores para la Escuela de Ciencias del Deporte en donde se oferta la Licenciatura en Ciencias Aplicadas al Deporte con una matrícula de 267 estudiantes. Ambas construcciones se encuentran terminadas al 100% y en uso. Con este tipo de acciones nuestra Universidad se ha fortalecido, ya que amplía su cobertura con espacios destinados a la docencia e investigación principalmente, en beneficio de nuestra población estudiantil.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</si>
</sst>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Red]\-&quot;$&quot;#,##0.00"/>
    <numFmt numFmtId="165" formatCode="_-&quot;$&quot;* #,##0.00_-;\-&quot;$&quot;* #,##0.00_-;_-&quot;$&quot;* &quot;-&quot;??_-;_-@_-"/>
    <numFmt numFmtId="166" formatCode="_-* #,##0.00_-;\-* #,##0.00_-;_-* &quot;-&quot;??_-;_-@_-"/>
    <numFmt numFmtId="167" formatCode="d/mm/yy;@"/>
  </numFmts>
  <fonts count="35" x14ac:knownFonts="1">
    <font>
      <sz val="11"/>
      <color theme="1"/>
      <name val="Calibri"/>
      <family val="2"/>
      <scheme val="minor"/>
    </font>
    <font>
      <sz val="11"/>
      <color theme="1"/>
      <name val="Calibri"/>
      <family val="2"/>
      <scheme val="minor"/>
    </font>
    <font>
      <sz val="11"/>
      <color rgb="FF006100"/>
      <name val="Calibri"/>
      <family val="2"/>
      <scheme val="minor"/>
    </font>
    <font>
      <b/>
      <sz val="8"/>
      <color indexed="8"/>
      <name val="Calibri"/>
      <family val="2"/>
    </font>
    <font>
      <sz val="10"/>
      <name val="Arial"/>
      <family val="2"/>
    </font>
    <font>
      <b/>
      <sz val="8"/>
      <name val="Calibri"/>
      <family val="2"/>
      <scheme val="minor"/>
    </font>
    <font>
      <b/>
      <sz val="8"/>
      <color theme="1"/>
      <name val="Calibri"/>
      <family val="2"/>
    </font>
    <font>
      <b/>
      <sz val="8"/>
      <color theme="1"/>
      <name val="Calibri"/>
      <family val="2"/>
      <scheme val="minor"/>
    </font>
    <font>
      <sz val="11"/>
      <name val="Calibri"/>
      <family val="2"/>
      <scheme val="minor"/>
    </font>
    <font>
      <sz val="8"/>
      <color theme="1"/>
      <name val="Calibri"/>
      <family val="2"/>
      <scheme val="minor"/>
    </font>
    <font>
      <sz val="8"/>
      <color indexed="8"/>
      <name val="Calibri"/>
      <family val="2"/>
    </font>
    <font>
      <sz val="8"/>
      <name val="Calibri"/>
      <family val="2"/>
    </font>
    <font>
      <b/>
      <sz val="8"/>
      <name val="Calibri"/>
      <family val="2"/>
    </font>
    <font>
      <sz val="8"/>
      <name val="Calibri"/>
      <family val="2"/>
      <scheme val="minor"/>
    </font>
    <font>
      <sz val="9"/>
      <color theme="1"/>
      <name val="Calibri"/>
      <family val="2"/>
      <scheme val="minor"/>
    </font>
    <font>
      <b/>
      <sz val="9"/>
      <name val="Calibri"/>
      <family val="2"/>
      <scheme val="minor"/>
    </font>
    <font>
      <sz val="9"/>
      <name val="Calibri"/>
      <family val="2"/>
      <scheme val="minor"/>
    </font>
    <font>
      <sz val="8"/>
      <color rgb="FFFF0000"/>
      <name val="Calibri"/>
      <family val="2"/>
      <scheme val="minor"/>
    </font>
    <font>
      <sz val="10"/>
      <color indexed="8"/>
      <name val="Arial"/>
      <family val="2"/>
    </font>
    <font>
      <b/>
      <sz val="11"/>
      <color rgb="FFFF0000"/>
      <name val="Calibri"/>
      <family val="2"/>
      <scheme val="minor"/>
    </font>
    <font>
      <b/>
      <sz val="16"/>
      <color rgb="FFFF0000"/>
      <name val="Calibri"/>
      <family val="2"/>
      <scheme val="minor"/>
    </font>
    <font>
      <sz val="8"/>
      <color indexed="8"/>
      <name val="Calibri"/>
      <family val="2"/>
      <scheme val="minor"/>
    </font>
    <font>
      <sz val="8"/>
      <color theme="1"/>
      <name val="Arial"/>
      <family val="2"/>
    </font>
    <font>
      <sz val="8"/>
      <name val="Arial"/>
      <family val="2"/>
    </font>
    <font>
      <sz val="12"/>
      <color theme="1"/>
      <name val="Calibri"/>
      <family val="2"/>
      <scheme val="minor"/>
    </font>
    <font>
      <b/>
      <sz val="14"/>
      <color theme="1"/>
      <name val="Calibri"/>
      <family val="2"/>
      <scheme val="minor"/>
    </font>
    <font>
      <b/>
      <sz val="14"/>
      <name val="Calibri"/>
      <family val="2"/>
      <scheme val="minor"/>
    </font>
    <font>
      <b/>
      <sz val="11"/>
      <name val="Calibri"/>
      <family val="2"/>
      <scheme val="minor"/>
    </font>
    <font>
      <b/>
      <sz val="12"/>
      <color rgb="FFFF0000"/>
      <name val="Calibri"/>
      <family val="2"/>
      <scheme val="minor"/>
    </font>
    <font>
      <sz val="10"/>
      <name val="Calibri"/>
      <family val="2"/>
    </font>
    <font>
      <sz val="10"/>
      <color theme="1"/>
      <name val="Calibri"/>
      <family val="2"/>
      <scheme val="minor"/>
    </font>
    <font>
      <sz val="11"/>
      <color rgb="FFFF0000"/>
      <name val="Calibri"/>
      <family val="2"/>
      <scheme val="minor"/>
    </font>
    <font>
      <b/>
      <sz val="11"/>
      <color theme="1"/>
      <name val="Calibri"/>
      <family val="2"/>
      <scheme val="minor"/>
    </font>
    <font>
      <b/>
      <sz val="10"/>
      <name val="Calibri"/>
      <family val="2"/>
    </font>
    <font>
      <b/>
      <sz val="8"/>
      <name val="Arial"/>
      <family val="2"/>
    </font>
  </fonts>
  <fills count="6">
    <fill>
      <patternFill patternType="none"/>
    </fill>
    <fill>
      <patternFill patternType="gray125"/>
    </fill>
    <fill>
      <patternFill patternType="solid">
        <fgColor rgb="FFC6EFCE"/>
      </patternFill>
    </fill>
    <fill>
      <patternFill patternType="solid">
        <fgColor rgb="FFCC99FF"/>
        <bgColor indexed="64"/>
      </patternFill>
    </fill>
    <fill>
      <patternFill patternType="solid">
        <fgColor rgb="FF92D050"/>
        <bgColor indexed="64"/>
      </patternFill>
    </fill>
    <fill>
      <patternFill patternType="solid">
        <fgColor rgb="FFFFC000"/>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theme="2" tint="-0.749961851863155"/>
      </top>
      <bottom/>
      <diagonal/>
    </border>
    <border>
      <left style="thin">
        <color indexed="64"/>
      </left>
      <right style="thin">
        <color indexed="64"/>
      </right>
      <top/>
      <bottom style="thin">
        <color indexed="64"/>
      </bottom>
      <diagonal/>
    </border>
    <border>
      <left style="thin">
        <color indexed="64"/>
      </left>
      <right style="thin">
        <color indexed="64"/>
      </right>
      <top/>
      <bottom style="thin">
        <color theme="2" tint="-0.74996185186315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2" tint="-0.749961851863155"/>
      </bottom>
      <diagonal/>
    </border>
    <border>
      <left/>
      <right style="thin">
        <color theme="2" tint="-0.749961851863155"/>
      </right>
      <top/>
      <bottom style="thin">
        <color theme="2" tint="-0.749961851863155"/>
      </bottom>
      <diagonal/>
    </border>
    <border>
      <left style="thin">
        <color theme="2" tint="-0.749961851863155"/>
      </left>
      <right style="thin">
        <color theme="2" tint="-0.749961851863155"/>
      </right>
      <top/>
      <bottom style="thin">
        <color theme="2" tint="-0.749961851863155"/>
      </bottom>
      <diagonal/>
    </border>
    <border>
      <left style="thin">
        <color theme="2" tint="-0.749961851863155"/>
      </left>
      <right/>
      <top/>
      <bottom style="thin">
        <color theme="2" tint="-0.7499618518631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3">
    <xf numFmtId="0" fontId="0" fillId="0" borderId="0"/>
    <xf numFmtId="165"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18" fillId="0" borderId="0"/>
    <xf numFmtId="166" fontId="1" fillId="0" borderId="0" applyFont="0" applyFill="0" applyBorder="0" applyAlignment="0" applyProtection="0"/>
    <xf numFmtId="165" fontId="1" fillId="0" borderId="0" applyFont="0" applyFill="0" applyBorder="0" applyAlignment="0" applyProtection="0"/>
  </cellStyleXfs>
  <cellXfs count="401">
    <xf numFmtId="0" fontId="0" fillId="0" borderId="0" xfId="0"/>
    <xf numFmtId="4" fontId="5" fillId="3" borderId="5" xfId="5" applyNumberFormat="1" applyFont="1" applyFill="1" applyBorder="1" applyAlignment="1">
      <alignment horizontal="center" vertical="center" wrapText="1"/>
    </xf>
    <xf numFmtId="165" fontId="5" fillId="3" borderId="5" xfId="1" applyFont="1" applyFill="1" applyBorder="1" applyAlignment="1">
      <alignment horizontal="center" vertical="center" wrapText="1"/>
    </xf>
    <xf numFmtId="4" fontId="5" fillId="3" borderId="5" xfId="7"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0" fillId="0" borderId="0" xfId="0" applyFill="1"/>
    <xf numFmtId="0" fontId="9" fillId="0" borderId="0" xfId="0" applyFont="1" applyFill="1" applyAlignment="1">
      <alignment horizontal="center" vertical="center"/>
    </xf>
    <xf numFmtId="0" fontId="9" fillId="0" borderId="0" xfId="0" applyFont="1" applyFill="1"/>
    <xf numFmtId="0" fontId="5" fillId="3" borderId="5" xfId="0" applyFont="1" applyFill="1" applyBorder="1" applyAlignment="1">
      <alignment horizontal="center" vertical="center" wrapText="1"/>
    </xf>
    <xf numFmtId="0" fontId="7" fillId="0" borderId="0" xfId="0" applyNumberFormat="1" applyFont="1" applyFill="1" applyBorder="1" applyAlignment="1">
      <alignment horizontal="center"/>
    </xf>
    <xf numFmtId="4" fontId="5" fillId="3" borderId="5" xfId="9" applyNumberFormat="1" applyFont="1" applyFill="1" applyBorder="1" applyAlignment="1">
      <alignment horizontal="center" vertical="center" wrapText="1"/>
    </xf>
    <xf numFmtId="0" fontId="5" fillId="3" borderId="5" xfId="9" applyNumberFormat="1" applyFont="1" applyFill="1" applyBorder="1" applyAlignment="1">
      <alignment horizontal="center" vertical="center" wrapText="1"/>
    </xf>
    <xf numFmtId="0" fontId="5" fillId="3" borderId="6" xfId="9" applyNumberFormat="1" applyFont="1" applyFill="1" applyBorder="1" applyAlignment="1">
      <alignment horizontal="center" vertical="center" wrapText="1"/>
    </xf>
    <xf numFmtId="3" fontId="5" fillId="3" borderId="10" xfId="6" applyNumberFormat="1" applyFont="1" applyFill="1" applyBorder="1" applyAlignment="1">
      <alignment horizontal="center" vertical="center" wrapText="1"/>
    </xf>
    <xf numFmtId="3" fontId="5" fillId="3" borderId="3" xfId="6" applyNumberFormat="1" applyFont="1" applyFill="1" applyBorder="1" applyAlignment="1">
      <alignment horizontal="center" vertical="center" wrapText="1"/>
    </xf>
    <xf numFmtId="3" fontId="5" fillId="3" borderId="11" xfId="6" applyNumberFormat="1" applyFont="1" applyFill="1" applyBorder="1" applyAlignment="1">
      <alignment horizontal="center" vertical="center" wrapText="1"/>
    </xf>
    <xf numFmtId="3" fontId="5" fillId="3" borderId="12" xfId="6" applyNumberFormat="1" applyFont="1" applyFill="1" applyBorder="1" applyAlignment="1">
      <alignment horizontal="center" vertical="center" wrapText="1"/>
    </xf>
    <xf numFmtId="0" fontId="5" fillId="3" borderId="12" xfId="6" applyFont="1" applyFill="1" applyBorder="1" applyAlignment="1">
      <alignment horizontal="center" vertical="center" wrapText="1"/>
    </xf>
    <xf numFmtId="0" fontId="5" fillId="3" borderId="13" xfId="6" applyFont="1" applyFill="1" applyBorder="1" applyAlignment="1">
      <alignment horizontal="center" vertical="center" wrapText="1"/>
    </xf>
    <xf numFmtId="0" fontId="13" fillId="5" borderId="5" xfId="0" applyFont="1" applyFill="1" applyBorder="1" applyAlignment="1">
      <alignment horizontal="center" vertical="center"/>
    </xf>
    <xf numFmtId="0" fontId="13" fillId="5" borderId="5" xfId="0" applyFont="1" applyFill="1" applyBorder="1" applyAlignment="1">
      <alignment horizontal="left" vertical="center" wrapText="1"/>
    </xf>
    <xf numFmtId="165" fontId="13" fillId="5" borderId="5" xfId="1" applyFont="1" applyFill="1" applyBorder="1" applyAlignment="1">
      <alignment horizontal="center" vertical="center"/>
    </xf>
    <xf numFmtId="0" fontId="13" fillId="5" borderId="5" xfId="0" applyFont="1" applyFill="1" applyBorder="1" applyAlignment="1">
      <alignment horizontal="center" vertical="center" wrapText="1"/>
    </xf>
    <xf numFmtId="0" fontId="13" fillId="5" borderId="5" xfId="0" applyFont="1" applyFill="1" applyBorder="1" applyAlignment="1">
      <alignment vertical="center" wrapText="1"/>
    </xf>
    <xf numFmtId="0" fontId="13" fillId="0" borderId="5" xfId="0"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5" xfId="0" applyFont="1" applyFill="1" applyBorder="1" applyAlignment="1">
      <alignment horizontal="left" vertical="center" wrapText="1"/>
    </xf>
    <xf numFmtId="165" fontId="13" fillId="0" borderId="5" xfId="1" applyFont="1" applyFill="1" applyBorder="1" applyAlignment="1">
      <alignment horizontal="center" vertical="center"/>
    </xf>
    <xf numFmtId="0" fontId="11" fillId="0" borderId="5" xfId="0" applyFont="1" applyFill="1" applyBorder="1" applyAlignment="1">
      <alignment horizontal="center" vertical="center"/>
    </xf>
    <xf numFmtId="3" fontId="13" fillId="0" borderId="5" xfId="0" applyNumberFormat="1" applyFont="1" applyFill="1" applyBorder="1" applyAlignment="1">
      <alignment horizontal="center" vertical="center"/>
    </xf>
    <xf numFmtId="14" fontId="13" fillId="4" borderId="5" xfId="0" applyNumberFormat="1" applyFont="1" applyFill="1" applyBorder="1" applyAlignment="1">
      <alignment horizontal="center" vertical="center"/>
    </xf>
    <xf numFmtId="0" fontId="13" fillId="4" borderId="5" xfId="0" applyFont="1" applyFill="1" applyBorder="1" applyAlignment="1">
      <alignment horizontal="center" vertical="center" wrapText="1"/>
    </xf>
    <xf numFmtId="0" fontId="13" fillId="4" borderId="5" xfId="0" applyFont="1" applyFill="1" applyBorder="1" applyAlignment="1">
      <alignment vertical="center"/>
    </xf>
    <xf numFmtId="9" fontId="13" fillId="4" borderId="5" xfId="0" applyNumberFormat="1" applyFont="1" applyFill="1" applyBorder="1" applyAlignment="1">
      <alignment horizontal="center" vertical="center"/>
    </xf>
    <xf numFmtId="0" fontId="13" fillId="5" borderId="5" xfId="10" applyFont="1" applyFill="1" applyBorder="1" applyAlignment="1">
      <alignment horizontal="center" vertical="center" wrapText="1"/>
    </xf>
    <xf numFmtId="165" fontId="13" fillId="5" borderId="5" xfId="1" applyFont="1" applyFill="1" applyBorder="1" applyAlignment="1">
      <alignment horizontal="center" vertical="center" wrapText="1"/>
    </xf>
    <xf numFmtId="0" fontId="13" fillId="4" borderId="5" xfId="10" applyFont="1" applyFill="1" applyBorder="1" applyAlignment="1">
      <alignment horizontal="center" vertical="center" wrapText="1"/>
    </xf>
    <xf numFmtId="0" fontId="13" fillId="4" borderId="5" xfId="0" applyFont="1" applyFill="1" applyBorder="1" applyAlignment="1">
      <alignment horizontal="center" vertical="center"/>
    </xf>
    <xf numFmtId="165" fontId="13" fillId="0" borderId="5" xfId="1" applyFont="1" applyFill="1" applyBorder="1" applyAlignment="1">
      <alignment horizontal="center" vertical="center" wrapText="1"/>
    </xf>
    <xf numFmtId="3" fontId="13" fillId="0" borderId="5" xfId="0" applyNumberFormat="1" applyFont="1" applyFill="1" applyBorder="1" applyAlignment="1">
      <alignment horizontal="center" vertical="center" wrapText="1"/>
    </xf>
    <xf numFmtId="0" fontId="13" fillId="0" borderId="0" xfId="0" applyFont="1" applyFill="1" applyBorder="1"/>
    <xf numFmtId="0" fontId="13" fillId="0" borderId="0" xfId="0" applyFont="1" applyFill="1"/>
    <xf numFmtId="0" fontId="10" fillId="5" borderId="5" xfId="0" applyFont="1" applyFill="1" applyBorder="1" applyAlignment="1">
      <alignment horizontal="center" vertical="center"/>
    </xf>
    <xf numFmtId="0" fontId="9" fillId="5" borderId="5" xfId="0" applyFont="1" applyFill="1" applyBorder="1" applyAlignment="1">
      <alignment horizontal="center" vertical="center" wrapText="1"/>
    </xf>
    <xf numFmtId="0" fontId="22" fillId="5" borderId="5" xfId="0" applyFont="1" applyFill="1" applyBorder="1" applyAlignment="1">
      <alignment horizontal="center" vertical="center" wrapText="1"/>
    </xf>
    <xf numFmtId="3" fontId="13" fillId="5" borderId="5" xfId="0" applyNumberFormat="1" applyFont="1" applyFill="1" applyBorder="1" applyAlignment="1">
      <alignment horizontal="center" vertical="center" wrapText="1"/>
    </xf>
    <xf numFmtId="0" fontId="13" fillId="5" borderId="5" xfId="0" applyNumberFormat="1" applyFont="1" applyFill="1" applyBorder="1" applyAlignment="1">
      <alignment horizontal="center" vertical="center" wrapText="1"/>
    </xf>
    <xf numFmtId="0" fontId="13" fillId="5" borderId="5" xfId="11" applyNumberFormat="1" applyFont="1" applyFill="1" applyBorder="1" applyAlignment="1">
      <alignment horizontal="center" vertical="center" wrapText="1"/>
    </xf>
    <xf numFmtId="165" fontId="13" fillId="5" borderId="5" xfId="3" applyNumberFormat="1" applyFont="1" applyFill="1" applyBorder="1" applyAlignment="1">
      <alignment horizontal="center" vertical="center"/>
    </xf>
    <xf numFmtId="0" fontId="13" fillId="0" borderId="0" xfId="3" applyFont="1" applyFill="1"/>
    <xf numFmtId="0" fontId="13" fillId="0" borderId="5" xfId="3" applyFont="1" applyFill="1" applyBorder="1" applyAlignment="1">
      <alignment horizontal="center" vertical="center"/>
    </xf>
    <xf numFmtId="0" fontId="13" fillId="0" borderId="5" xfId="3" applyFont="1" applyFill="1" applyBorder="1" applyAlignment="1">
      <alignment horizontal="center" vertical="center" wrapText="1"/>
    </xf>
    <xf numFmtId="0" fontId="13" fillId="0" borderId="5" xfId="3" applyFont="1" applyFill="1" applyBorder="1" applyAlignment="1">
      <alignment horizontal="left" vertical="center" wrapText="1"/>
    </xf>
    <xf numFmtId="3" fontId="13" fillId="0" borderId="5" xfId="3" applyNumberFormat="1" applyFont="1" applyFill="1" applyBorder="1" applyAlignment="1">
      <alignment horizontal="center" vertical="center" wrapText="1"/>
    </xf>
    <xf numFmtId="3" fontId="13" fillId="0" borderId="5" xfId="3" applyNumberFormat="1" applyFont="1" applyFill="1" applyBorder="1" applyAlignment="1">
      <alignment horizontal="center" vertical="center"/>
    </xf>
    <xf numFmtId="165" fontId="13" fillId="0" borderId="5" xfId="3" applyNumberFormat="1" applyFont="1" applyFill="1" applyBorder="1" applyAlignment="1">
      <alignment horizontal="center" vertical="center" wrapText="1"/>
    </xf>
    <xf numFmtId="165" fontId="13" fillId="0" borderId="5" xfId="3" applyNumberFormat="1" applyFont="1" applyFill="1" applyBorder="1" applyAlignment="1">
      <alignment horizontal="center" vertical="center"/>
    </xf>
    <xf numFmtId="0" fontId="9" fillId="5" borderId="5" xfId="0" applyFont="1" applyFill="1" applyBorder="1" applyAlignment="1">
      <alignment horizontal="center" vertical="center"/>
    </xf>
    <xf numFmtId="3" fontId="9" fillId="5" borderId="5" xfId="1" applyNumberFormat="1" applyFont="1" applyFill="1" applyBorder="1" applyAlignment="1">
      <alignment horizontal="center" vertical="center" wrapText="1"/>
    </xf>
    <xf numFmtId="3" fontId="22" fillId="5" borderId="5" xfId="0" applyNumberFormat="1" applyFont="1" applyFill="1" applyBorder="1" applyAlignment="1">
      <alignment horizontal="center" vertical="center" wrapText="1"/>
    </xf>
    <xf numFmtId="3" fontId="9" fillId="5" borderId="5" xfId="0" applyNumberFormat="1" applyFont="1" applyFill="1" applyBorder="1" applyAlignment="1">
      <alignment horizontal="center" vertical="center" wrapText="1"/>
    </xf>
    <xf numFmtId="3" fontId="21" fillId="5" borderId="5" xfId="0" applyNumberFormat="1" applyFont="1" applyFill="1" applyBorder="1" applyAlignment="1">
      <alignment horizontal="center" vertical="center" wrapText="1"/>
    </xf>
    <xf numFmtId="9" fontId="13" fillId="5" borderId="5" xfId="2" applyFont="1" applyFill="1" applyBorder="1" applyAlignment="1">
      <alignment horizontal="center" vertical="center" wrapText="1"/>
    </xf>
    <xf numFmtId="0" fontId="23" fillId="5" borderId="5" xfId="0" applyFont="1" applyFill="1" applyBorder="1" applyAlignment="1">
      <alignment horizontal="center" vertical="center" wrapText="1"/>
    </xf>
    <xf numFmtId="165" fontId="23" fillId="5" borderId="5" xfId="1" applyFont="1" applyFill="1" applyBorder="1" applyAlignment="1">
      <alignment horizontal="left" vertical="center" wrapText="1"/>
    </xf>
    <xf numFmtId="10" fontId="13" fillId="5" borderId="5" xfId="0" applyNumberFormat="1" applyFont="1" applyFill="1" applyBorder="1" applyAlignment="1">
      <alignment horizontal="center" vertical="center"/>
    </xf>
    <xf numFmtId="3" fontId="13" fillId="0" borderId="5" xfId="1" applyNumberFormat="1" applyFont="1" applyFill="1" applyBorder="1" applyAlignment="1">
      <alignment horizontal="center" vertical="center" wrapText="1"/>
    </xf>
    <xf numFmtId="10" fontId="13" fillId="0" borderId="5" xfId="0" applyNumberFormat="1" applyFont="1" applyFill="1" applyBorder="1" applyAlignment="1">
      <alignment horizontal="center" vertical="center"/>
    </xf>
    <xf numFmtId="0" fontId="23" fillId="0" borderId="5" xfId="0" applyFont="1" applyFill="1" applyBorder="1" applyAlignment="1">
      <alignment horizontal="center" vertical="center" wrapText="1"/>
    </xf>
    <xf numFmtId="3" fontId="23" fillId="0" borderId="5" xfId="0" applyNumberFormat="1" applyFont="1" applyFill="1" applyBorder="1" applyAlignment="1">
      <alignment horizontal="center" vertical="center" wrapText="1"/>
    </xf>
    <xf numFmtId="0" fontId="23" fillId="5" borderId="5" xfId="0" applyFont="1" applyFill="1" applyBorder="1" applyAlignment="1">
      <alignment horizontal="left" vertical="center" wrapText="1"/>
    </xf>
    <xf numFmtId="0" fontId="11" fillId="5" borderId="5" xfId="0" applyFont="1" applyFill="1" applyBorder="1" applyAlignment="1">
      <alignment horizontal="center" vertical="center"/>
    </xf>
    <xf numFmtId="3" fontId="13" fillId="5" borderId="5" xfId="1" applyNumberFormat="1" applyFont="1" applyFill="1" applyBorder="1" applyAlignment="1">
      <alignment horizontal="center" vertical="center" wrapText="1"/>
    </xf>
    <xf numFmtId="3" fontId="23" fillId="5" borderId="5" xfId="0" applyNumberFormat="1" applyFont="1" applyFill="1" applyBorder="1" applyAlignment="1">
      <alignment horizontal="center" vertical="center" wrapText="1"/>
    </xf>
    <xf numFmtId="17" fontId="23" fillId="5" borderId="5" xfId="0" applyNumberFormat="1" applyFont="1" applyFill="1" applyBorder="1" applyAlignment="1">
      <alignment horizontal="center" vertical="center" wrapText="1"/>
    </xf>
    <xf numFmtId="0" fontId="9" fillId="0" borderId="0" xfId="0" applyFont="1"/>
    <xf numFmtId="0" fontId="24" fillId="0" borderId="0" xfId="0" applyFont="1"/>
    <xf numFmtId="0" fontId="13" fillId="5" borderId="6" xfId="0" applyFont="1" applyFill="1" applyBorder="1" applyAlignment="1">
      <alignment horizontal="center" vertical="center" wrapText="1"/>
    </xf>
    <xf numFmtId="0" fontId="19" fillId="0" borderId="0" xfId="0" applyFont="1" applyAlignment="1">
      <alignment vertical="top" wrapText="1"/>
    </xf>
    <xf numFmtId="0" fontId="13" fillId="4" borderId="5" xfId="0" applyNumberFormat="1" applyFont="1" applyFill="1" applyBorder="1" applyAlignment="1">
      <alignment horizontal="center" vertical="center" wrapText="1"/>
    </xf>
    <xf numFmtId="0" fontId="13" fillId="4" borderId="5" xfId="11" applyNumberFormat="1" applyFont="1" applyFill="1" applyBorder="1" applyAlignment="1">
      <alignment horizontal="center" vertical="center" wrapText="1"/>
    </xf>
    <xf numFmtId="9" fontId="13" fillId="5" borderId="5" xfId="0" applyNumberFormat="1" applyFont="1" applyFill="1" applyBorder="1" applyAlignment="1">
      <alignment horizontal="center" vertical="center"/>
    </xf>
    <xf numFmtId="165" fontId="13" fillId="5" borderId="5" xfId="0" applyNumberFormat="1" applyFont="1" applyFill="1" applyBorder="1" applyAlignment="1">
      <alignment horizontal="right" vertical="center" wrapText="1"/>
    </xf>
    <xf numFmtId="0" fontId="9" fillId="5" borderId="5" xfId="0" applyFont="1" applyFill="1" applyBorder="1" applyAlignment="1">
      <alignment vertical="center"/>
    </xf>
    <xf numFmtId="0" fontId="9" fillId="5" borderId="5" xfId="0" applyFont="1" applyFill="1" applyBorder="1" applyAlignment="1">
      <alignment vertical="center" wrapText="1"/>
    </xf>
    <xf numFmtId="0" fontId="9" fillId="4" borderId="5" xfId="0" applyFont="1" applyFill="1" applyBorder="1" applyAlignment="1">
      <alignment vertical="center"/>
    </xf>
    <xf numFmtId="0" fontId="9" fillId="5" borderId="5"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0" fillId="0" borderId="0" xfId="0" applyAlignment="1">
      <alignment horizontal="center" vertical="center"/>
    </xf>
    <xf numFmtId="0" fontId="9" fillId="4" borderId="5" xfId="0" applyNumberFormat="1" applyFont="1" applyFill="1" applyBorder="1" applyAlignment="1">
      <alignment horizontal="center" vertical="center"/>
    </xf>
    <xf numFmtId="165" fontId="9" fillId="4" borderId="5" xfId="1" applyFont="1" applyFill="1" applyBorder="1" applyAlignment="1">
      <alignment vertical="center"/>
    </xf>
    <xf numFmtId="4" fontId="13" fillId="0" borderId="5" xfId="1" applyNumberFormat="1" applyFont="1" applyFill="1" applyBorder="1" applyAlignment="1">
      <alignment horizontal="center" vertical="center" wrapText="1"/>
    </xf>
    <xf numFmtId="4" fontId="13" fillId="0" borderId="5" xfId="3" applyNumberFormat="1" applyFont="1" applyFill="1" applyBorder="1" applyAlignment="1">
      <alignment horizontal="center" vertical="center"/>
    </xf>
    <xf numFmtId="4" fontId="13" fillId="5" borderId="5" xfId="0" applyNumberFormat="1" applyFont="1" applyFill="1" applyBorder="1" applyAlignment="1">
      <alignment horizontal="center" vertical="center"/>
    </xf>
    <xf numFmtId="4" fontId="13" fillId="5" borderId="5" xfId="0" applyNumberFormat="1" applyFont="1" applyFill="1" applyBorder="1" applyAlignment="1">
      <alignment horizontal="center" vertical="center" wrapText="1"/>
    </xf>
    <xf numFmtId="4" fontId="13" fillId="5" borderId="5" xfId="0" applyNumberFormat="1" applyFont="1" applyFill="1" applyBorder="1" applyAlignment="1">
      <alignment horizontal="right" vertical="center" wrapText="1"/>
    </xf>
    <xf numFmtId="165" fontId="16" fillId="0" borderId="5" xfId="3" applyNumberFormat="1" applyFont="1" applyFill="1" applyBorder="1" applyAlignment="1">
      <alignment horizontal="center" vertical="center" wrapText="1"/>
    </xf>
    <xf numFmtId="0" fontId="17" fillId="0" borderId="0" xfId="3" applyFont="1" applyFill="1"/>
    <xf numFmtId="0" fontId="9" fillId="4" borderId="5" xfId="0" applyFont="1" applyFill="1" applyBorder="1" applyAlignment="1">
      <alignment horizontal="center" vertical="center"/>
    </xf>
    <xf numFmtId="0" fontId="5" fillId="3" borderId="5" xfId="0" applyFont="1" applyFill="1" applyBorder="1" applyAlignment="1">
      <alignment horizontal="center" vertical="center" wrapText="1"/>
    </xf>
    <xf numFmtId="4" fontId="5" fillId="3" borderId="5" xfId="5"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5" xfId="0" applyFont="1" applyFill="1" applyBorder="1" applyAlignment="1">
      <alignment horizontal="center" vertical="center" wrapText="1"/>
    </xf>
    <xf numFmtId="3" fontId="5" fillId="3" borderId="3" xfId="6" applyNumberFormat="1" applyFont="1" applyFill="1" applyBorder="1" applyAlignment="1">
      <alignment horizontal="center" vertical="center" wrapText="1"/>
    </xf>
    <xf numFmtId="0" fontId="27" fillId="0" borderId="0" xfId="0" applyFont="1" applyFill="1" applyAlignment="1">
      <alignment vertical="top" wrapText="1"/>
    </xf>
    <xf numFmtId="0" fontId="5" fillId="3" borderId="5" xfId="0" applyFont="1" applyFill="1" applyBorder="1" applyAlignment="1">
      <alignment horizontal="center" vertical="center" wrapText="1"/>
    </xf>
    <xf numFmtId="0" fontId="0" fillId="4" borderId="5" xfId="0" applyFill="1" applyBorder="1" applyAlignment="1">
      <alignment horizontal="center" vertical="center"/>
    </xf>
    <xf numFmtId="0" fontId="8" fillId="0" borderId="0" xfId="3" applyFont="1" applyFill="1" applyBorder="1" applyAlignment="1">
      <alignment horizontal="justify" vertical="center" wrapText="1"/>
    </xf>
    <xf numFmtId="0" fontId="13" fillId="0" borderId="0" xfId="3" applyFont="1" applyFill="1" applyBorder="1"/>
    <xf numFmtId="0" fontId="8" fillId="0" borderId="0" xfId="3" applyFont="1" applyFill="1" applyBorder="1" applyAlignment="1">
      <alignment vertical="center" wrapText="1"/>
    </xf>
    <xf numFmtId="0" fontId="9" fillId="0" borderId="5" xfId="0" applyFont="1" applyBorder="1"/>
    <xf numFmtId="0" fontId="9" fillId="0" borderId="0" xfId="0" applyFont="1" applyAlignment="1">
      <alignment horizontal="center" vertical="center"/>
    </xf>
    <xf numFmtId="0" fontId="9" fillId="0" borderId="5" xfId="0" applyFont="1" applyBorder="1" applyAlignment="1">
      <alignment horizontal="center" vertical="center"/>
    </xf>
    <xf numFmtId="164" fontId="9" fillId="0" borderId="5" xfId="0" applyNumberFormat="1" applyFont="1" applyBorder="1" applyAlignment="1">
      <alignment horizontal="center" vertical="center"/>
    </xf>
    <xf numFmtId="0" fontId="9" fillId="0" borderId="5" xfId="0" applyFont="1" applyBorder="1" applyAlignment="1">
      <alignment horizontal="center" vertical="center" wrapText="1"/>
    </xf>
    <xf numFmtId="0" fontId="9" fillId="0" borderId="5" xfId="0" applyFont="1" applyFill="1" applyBorder="1" applyAlignment="1">
      <alignment horizontal="center" vertical="center"/>
    </xf>
    <xf numFmtId="0" fontId="13" fillId="4" borderId="8" xfId="0" applyFont="1" applyFill="1" applyBorder="1" applyAlignment="1">
      <alignment horizontal="center" vertical="center" wrapText="1"/>
    </xf>
    <xf numFmtId="0" fontId="0" fillId="0" borderId="0" xfId="0" applyFill="1" applyAlignment="1">
      <alignment horizontal="center" vertical="center"/>
    </xf>
    <xf numFmtId="0" fontId="5" fillId="3" borderId="8" xfId="0" applyFont="1" applyFill="1" applyBorder="1" applyAlignment="1">
      <alignment horizontal="center" vertical="center" wrapText="1"/>
    </xf>
    <xf numFmtId="0" fontId="5" fillId="3" borderId="5" xfId="0" applyFont="1" applyFill="1" applyBorder="1" applyAlignment="1">
      <alignment horizontal="center" vertical="center" wrapText="1"/>
    </xf>
    <xf numFmtId="3" fontId="5" fillId="3" borderId="3" xfId="6" applyNumberFormat="1" applyFont="1" applyFill="1" applyBorder="1" applyAlignment="1">
      <alignment horizontal="center" vertical="center" wrapText="1"/>
    </xf>
    <xf numFmtId="4" fontId="5" fillId="3" borderId="5" xfId="5" applyNumberFormat="1" applyFont="1" applyFill="1" applyBorder="1" applyAlignment="1">
      <alignment horizontal="center" vertical="center" wrapText="1"/>
    </xf>
    <xf numFmtId="165" fontId="14" fillId="5" borderId="5" xfId="1" applyFont="1" applyFill="1" applyBorder="1" applyAlignment="1">
      <alignment horizontal="center" vertical="center" wrapText="1"/>
    </xf>
    <xf numFmtId="14" fontId="13" fillId="5" borderId="5" xfId="0" applyNumberFormat="1" applyFont="1" applyFill="1" applyBorder="1" applyAlignment="1">
      <alignment horizontal="center" vertical="center"/>
    </xf>
    <xf numFmtId="15" fontId="13" fillId="5" borderId="5" xfId="0" applyNumberFormat="1" applyFont="1" applyFill="1" applyBorder="1" applyAlignment="1">
      <alignment horizontal="center" vertical="center"/>
    </xf>
    <xf numFmtId="0" fontId="25" fillId="0" borderId="0" xfId="0" applyFont="1" applyFill="1" applyAlignment="1">
      <alignment vertical="top" wrapText="1"/>
    </xf>
    <xf numFmtId="0" fontId="13" fillId="5" borderId="5" xfId="0" applyFont="1" applyFill="1" applyBorder="1" applyAlignment="1">
      <alignment horizontal="center" vertical="center" wrapText="1"/>
    </xf>
    <xf numFmtId="0" fontId="9" fillId="0" borderId="0" xfId="0" applyFont="1" applyFill="1" applyAlignment="1">
      <alignment vertical="center" wrapText="1"/>
    </xf>
    <xf numFmtId="0" fontId="9" fillId="0" borderId="5" xfId="0" applyFont="1" applyBorder="1" applyAlignment="1">
      <alignment vertical="center" wrapText="1"/>
    </xf>
    <xf numFmtId="0" fontId="23" fillId="4" borderId="5"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23" fillId="4" borderId="5" xfId="0" quotePrefix="1" applyFont="1" applyFill="1" applyBorder="1" applyAlignment="1">
      <alignment horizontal="center" vertical="center" wrapText="1"/>
    </xf>
    <xf numFmtId="4" fontId="9" fillId="0" borderId="5" xfId="0" applyNumberFormat="1" applyFont="1" applyBorder="1" applyAlignment="1">
      <alignment horizontal="center" vertical="center"/>
    </xf>
    <xf numFmtId="4" fontId="9" fillId="0" borderId="5" xfId="0" applyNumberFormat="1" applyFont="1" applyBorder="1" applyAlignment="1">
      <alignment vertical="center"/>
    </xf>
    <xf numFmtId="4" fontId="9" fillId="0" borderId="0" xfId="0" applyNumberFormat="1" applyFont="1"/>
    <xf numFmtId="0" fontId="20" fillId="0" borderId="0" xfId="0" applyFont="1" applyFill="1" applyBorder="1" applyAlignment="1">
      <alignment vertical="center" wrapText="1"/>
    </xf>
    <xf numFmtId="0" fontId="15" fillId="0" borderId="0" xfId="0" applyFont="1" applyFill="1" applyBorder="1" applyAlignment="1">
      <alignment wrapText="1"/>
    </xf>
    <xf numFmtId="0" fontId="27" fillId="0" borderId="0" xfId="0" applyFont="1" applyFill="1" applyBorder="1" applyAlignment="1">
      <alignment vertical="center" wrapText="1"/>
    </xf>
    <xf numFmtId="0" fontId="26" fillId="0" borderId="0" xfId="0" applyFont="1" applyFill="1" applyBorder="1" applyAlignment="1">
      <alignment vertical="center" wrapText="1"/>
    </xf>
    <xf numFmtId="0" fontId="26" fillId="0" borderId="0" xfId="0" applyFont="1" applyFill="1" applyBorder="1" applyAlignment="1">
      <alignment vertical="center"/>
    </xf>
    <xf numFmtId="1" fontId="9" fillId="4" borderId="5" xfId="0" applyNumberFormat="1" applyFont="1" applyFill="1" applyBorder="1" applyAlignment="1">
      <alignment horizontal="center" vertical="center"/>
    </xf>
    <xf numFmtId="14" fontId="13" fillId="5" borderId="5" xfId="0" quotePrefix="1" applyNumberFormat="1" applyFont="1" applyFill="1" applyBorder="1" applyAlignment="1">
      <alignment horizontal="center" vertical="center"/>
    </xf>
    <xf numFmtId="0" fontId="9" fillId="4" borderId="5" xfId="0" applyFont="1" applyFill="1" applyBorder="1" applyAlignment="1">
      <alignment horizontal="center" vertical="center" wrapText="1"/>
    </xf>
    <xf numFmtId="0" fontId="9" fillId="5" borderId="3" xfId="0" applyFont="1" applyFill="1" applyBorder="1" applyAlignment="1">
      <alignment vertical="center" wrapText="1"/>
    </xf>
    <xf numFmtId="0" fontId="9" fillId="5" borderId="3"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9" fillId="4" borderId="3" xfId="0" applyFont="1" applyFill="1" applyBorder="1" applyAlignment="1">
      <alignment horizontal="center" vertical="center"/>
    </xf>
    <xf numFmtId="165" fontId="9" fillId="4" borderId="3" xfId="1" applyFont="1" applyFill="1" applyBorder="1" applyAlignment="1">
      <alignment vertical="center"/>
    </xf>
    <xf numFmtId="0" fontId="9" fillId="4" borderId="3" xfId="0" applyFont="1" applyFill="1" applyBorder="1" applyAlignment="1">
      <alignment vertical="center"/>
    </xf>
    <xf numFmtId="0" fontId="9" fillId="4" borderId="5" xfId="0" applyFont="1" applyFill="1" applyBorder="1" applyAlignment="1">
      <alignment vertical="center" wrapText="1"/>
    </xf>
    <xf numFmtId="0" fontId="13" fillId="4" borderId="6" xfId="0" applyFont="1" applyFill="1" applyBorder="1" applyAlignment="1">
      <alignment horizontal="center" vertical="center" wrapText="1"/>
    </xf>
    <xf numFmtId="0" fontId="13" fillId="4" borderId="5" xfId="0" quotePrefix="1" applyFont="1" applyFill="1" applyBorder="1" applyAlignment="1">
      <alignment horizontal="center" vertical="center"/>
    </xf>
    <xf numFmtId="0" fontId="9" fillId="0" borderId="18" xfId="0" applyFont="1" applyFill="1" applyBorder="1" applyAlignment="1"/>
    <xf numFmtId="0" fontId="9" fillId="0" borderId="7" xfId="0" applyFont="1" applyFill="1" applyBorder="1" applyAlignment="1"/>
    <xf numFmtId="0" fontId="13" fillId="4" borderId="5" xfId="3" applyFont="1" applyFill="1" applyBorder="1" applyAlignment="1">
      <alignment horizontal="center" vertical="center" wrapText="1"/>
    </xf>
    <xf numFmtId="165" fontId="13" fillId="4" borderId="5" xfId="3" applyNumberFormat="1" applyFont="1" applyFill="1" applyBorder="1" applyAlignment="1">
      <alignment horizontal="center" vertical="center" wrapText="1"/>
    </xf>
    <xf numFmtId="0" fontId="16" fillId="4" borderId="5" xfId="3" applyNumberFormat="1" applyFont="1" applyFill="1" applyBorder="1" applyAlignment="1">
      <alignment horizontal="center" vertical="center" wrapText="1"/>
    </xf>
    <xf numFmtId="0" fontId="16" fillId="4" borderId="5" xfId="3" applyFont="1" applyFill="1" applyBorder="1" applyAlignment="1">
      <alignment horizontal="center" vertical="center" wrapText="1"/>
    </xf>
    <xf numFmtId="9" fontId="16" fillId="4" borderId="5" xfId="3" applyNumberFormat="1" applyFont="1" applyFill="1" applyBorder="1" applyAlignment="1">
      <alignment horizontal="center" vertical="center" wrapText="1"/>
    </xf>
    <xf numFmtId="0" fontId="13" fillId="4" borderId="5" xfId="3" applyNumberFormat="1" applyFont="1" applyFill="1" applyBorder="1" applyAlignment="1">
      <alignment horizontal="center" vertical="center" wrapText="1"/>
    </xf>
    <xf numFmtId="9" fontId="13" fillId="4" borderId="5" xfId="3" applyNumberFormat="1" applyFont="1" applyFill="1" applyBorder="1" applyAlignment="1">
      <alignment horizontal="center" vertical="center" wrapText="1"/>
    </xf>
    <xf numFmtId="165" fontId="23" fillId="4" borderId="5" xfId="1" applyFont="1" applyFill="1" applyBorder="1" applyAlignment="1">
      <alignment horizontal="left" vertical="center" wrapText="1"/>
    </xf>
    <xf numFmtId="9" fontId="13" fillId="4" borderId="5" xfId="2" applyFont="1" applyFill="1" applyBorder="1" applyAlignment="1">
      <alignment horizontal="center" vertical="center" wrapText="1"/>
    </xf>
    <xf numFmtId="14" fontId="13" fillId="4" borderId="5" xfId="3" applyNumberFormat="1" applyFont="1" applyFill="1" applyBorder="1" applyAlignment="1">
      <alignment horizontal="center" vertical="center" wrapText="1"/>
    </xf>
    <xf numFmtId="14" fontId="13" fillId="4" borderId="5" xfId="3" quotePrefix="1" applyNumberFormat="1" applyFont="1" applyFill="1" applyBorder="1" applyAlignment="1">
      <alignment horizontal="center" vertical="center" wrapText="1"/>
    </xf>
    <xf numFmtId="167" fontId="23" fillId="4" borderId="5" xfId="0" applyNumberFormat="1" applyFont="1" applyFill="1" applyBorder="1" applyAlignment="1">
      <alignment horizontal="center" vertical="center" wrapText="1"/>
    </xf>
    <xf numFmtId="14" fontId="13" fillId="4" borderId="5" xfId="0" quotePrefix="1" applyNumberFormat="1" applyFont="1" applyFill="1" applyBorder="1" applyAlignment="1">
      <alignment horizontal="center" vertical="center"/>
    </xf>
    <xf numFmtId="14" fontId="23" fillId="4"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29" fillId="5" borderId="5" xfId="0" applyFont="1" applyFill="1" applyBorder="1" applyAlignment="1">
      <alignment horizontal="left" vertical="center" wrapText="1"/>
    </xf>
    <xf numFmtId="3" fontId="5" fillId="3" borderId="3" xfId="6"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5" xfId="0" applyFont="1" applyFill="1" applyBorder="1" applyAlignment="1">
      <alignment horizontal="center" vertical="center" wrapText="1"/>
    </xf>
    <xf numFmtId="165" fontId="13" fillId="5" borderId="5" xfId="1" applyFont="1" applyFill="1" applyBorder="1" applyAlignment="1">
      <alignment horizontal="center" vertical="center"/>
    </xf>
    <xf numFmtId="0" fontId="9" fillId="4" borderId="5"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ill="1" applyBorder="1" applyAlignment="1">
      <alignment vertical="center" wrapText="1"/>
    </xf>
    <xf numFmtId="0" fontId="28" fillId="0" borderId="0" xfId="3" applyFont="1" applyFill="1" applyBorder="1" applyAlignment="1">
      <alignment vertical="center" wrapText="1"/>
    </xf>
    <xf numFmtId="0" fontId="13" fillId="0" borderId="0" xfId="0" applyFont="1" applyFill="1" applyBorder="1" applyAlignment="1"/>
    <xf numFmtId="4" fontId="5" fillId="3" borderId="5" xfId="5" applyNumberFormat="1" applyFont="1" applyFill="1" applyBorder="1" applyAlignment="1">
      <alignment horizontal="center" vertical="center" wrapText="1"/>
    </xf>
    <xf numFmtId="3" fontId="5" fillId="3" borderId="3" xfId="6"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3" fillId="0" borderId="0" xfId="0" applyFont="1" applyFill="1" applyBorder="1" applyAlignment="1">
      <alignment vertical="center" wrapText="1"/>
    </xf>
    <xf numFmtId="0" fontId="8" fillId="0" borderId="5" xfId="3" applyFont="1" applyFill="1" applyBorder="1" applyAlignment="1">
      <alignment horizontal="left" vertical="center" wrapText="1"/>
    </xf>
    <xf numFmtId="0" fontId="30" fillId="0" borderId="0" xfId="0" applyFont="1" applyAlignment="1">
      <alignment wrapText="1"/>
    </xf>
    <xf numFmtId="165" fontId="13" fillId="5" borderId="5" xfId="1" applyFont="1" applyFill="1" applyBorder="1" applyAlignment="1">
      <alignment horizontal="center" vertical="center"/>
    </xf>
    <xf numFmtId="9" fontId="13" fillId="4" borderId="5" xfId="0" applyNumberFormat="1" applyFont="1" applyFill="1" applyBorder="1" applyAlignment="1">
      <alignment horizontal="center" vertical="center"/>
    </xf>
    <xf numFmtId="0" fontId="9" fillId="0" borderId="5" xfId="0" applyFont="1" applyFill="1" applyBorder="1" applyAlignment="1">
      <alignment vertical="center" wrapText="1"/>
    </xf>
    <xf numFmtId="0" fontId="9" fillId="0" borderId="5" xfId="0" applyFont="1" applyFill="1" applyBorder="1" applyAlignment="1">
      <alignment horizontal="center" vertical="center" wrapText="1"/>
    </xf>
    <xf numFmtId="0" fontId="13" fillId="0" borderId="5" xfId="0" applyFont="1" applyFill="1" applyBorder="1" applyAlignment="1">
      <alignment vertical="center" wrapText="1"/>
    </xf>
    <xf numFmtId="165" fontId="9" fillId="0" borderId="5" xfId="1" applyFont="1" applyFill="1" applyBorder="1" applyAlignment="1">
      <alignment vertical="center"/>
    </xf>
    <xf numFmtId="0" fontId="9" fillId="0" borderId="5" xfId="0" applyNumberFormat="1" applyFont="1" applyFill="1" applyBorder="1" applyAlignment="1">
      <alignment horizontal="center" vertical="center"/>
    </xf>
    <xf numFmtId="165" fontId="13" fillId="0" borderId="5" xfId="1" applyFont="1" applyFill="1" applyBorder="1" applyAlignment="1">
      <alignment vertical="center"/>
    </xf>
    <xf numFmtId="165" fontId="13" fillId="0" borderId="5" xfId="12" applyFont="1" applyFill="1" applyBorder="1" applyAlignment="1">
      <alignment vertical="center"/>
    </xf>
    <xf numFmtId="9" fontId="13" fillId="0" borderId="5" xfId="0" applyNumberFormat="1" applyFont="1" applyFill="1" applyBorder="1" applyAlignment="1">
      <alignment horizontal="center" vertical="center"/>
    </xf>
    <xf numFmtId="165" fontId="13" fillId="0" borderId="5" xfId="1" applyFont="1" applyFill="1" applyBorder="1" applyAlignment="1">
      <alignment vertical="center" wrapText="1"/>
    </xf>
    <xf numFmtId="0" fontId="13" fillId="0" borderId="5" xfId="0" applyFont="1" applyFill="1" applyBorder="1" applyAlignment="1">
      <alignment vertical="center"/>
    </xf>
    <xf numFmtId="14" fontId="13" fillId="0" borderId="5" xfId="0" applyNumberFormat="1" applyFont="1" applyFill="1" applyBorder="1" applyAlignment="1">
      <alignment vertical="center"/>
    </xf>
    <xf numFmtId="0" fontId="13" fillId="0" borderId="5" xfId="0" quotePrefix="1" applyFont="1" applyFill="1" applyBorder="1" applyAlignment="1">
      <alignment vertical="center"/>
    </xf>
    <xf numFmtId="165" fontId="13" fillId="4" borderId="5" xfId="3" applyNumberFormat="1" applyFont="1" applyFill="1" applyBorder="1" applyAlignment="1">
      <alignment horizontal="center" vertical="center"/>
    </xf>
    <xf numFmtId="4" fontId="5" fillId="3" borderId="5" xfId="5" applyNumberFormat="1" applyFont="1" applyFill="1" applyBorder="1" applyAlignment="1">
      <alignment horizontal="center" vertical="center" wrapText="1"/>
    </xf>
    <xf numFmtId="165" fontId="13" fillId="4" borderId="5" xfId="1" applyFont="1" applyFill="1" applyBorder="1" applyAlignment="1">
      <alignment horizontal="center" vertical="center"/>
    </xf>
    <xf numFmtId="164" fontId="0" fillId="0" borderId="0" xfId="0" applyNumberFormat="1"/>
    <xf numFmtId="165" fontId="13" fillId="5" borderId="5" xfId="1" applyFont="1" applyFill="1" applyBorder="1" applyAlignment="1">
      <alignment horizontal="center" vertical="center"/>
    </xf>
    <xf numFmtId="0" fontId="13" fillId="5" borderId="5" xfId="0" applyFont="1" applyFill="1" applyBorder="1" applyAlignment="1">
      <alignment horizontal="center" vertical="center" wrapText="1"/>
    </xf>
    <xf numFmtId="165" fontId="13" fillId="4" borderId="5" xfId="1" applyFont="1" applyFill="1" applyBorder="1" applyAlignment="1">
      <alignment horizontal="center" vertical="center"/>
    </xf>
    <xf numFmtId="0" fontId="27" fillId="0" borderId="5" xfId="3" applyFont="1" applyFill="1" applyBorder="1" applyAlignment="1">
      <alignment horizontal="justify" vertical="center" wrapText="1"/>
    </xf>
    <xf numFmtId="0" fontId="9" fillId="0" borderId="0" xfId="0" applyFont="1" applyBorder="1"/>
    <xf numFmtId="0" fontId="8" fillId="0" borderId="0" xfId="3" applyFont="1" applyFill="1" applyBorder="1" applyAlignment="1">
      <alignment horizontal="center" vertical="center" wrapText="1"/>
    </xf>
    <xf numFmtId="0" fontId="5" fillId="0" borderId="0" xfId="0" applyFont="1" applyFill="1" applyBorder="1" applyAlignment="1">
      <alignment vertical="center" wrapText="1"/>
    </xf>
    <xf numFmtId="0" fontId="8" fillId="0" borderId="0" xfId="3" applyFont="1" applyFill="1" applyBorder="1" applyAlignment="1">
      <alignment horizontal="left" vertical="center" wrapText="1"/>
    </xf>
    <xf numFmtId="0" fontId="31" fillId="0" borderId="5" xfId="3" applyFont="1" applyFill="1" applyBorder="1" applyAlignment="1">
      <alignment vertical="center" wrapText="1"/>
    </xf>
    <xf numFmtId="165" fontId="13" fillId="4" borderId="5" xfId="1" applyFont="1" applyFill="1" applyBorder="1" applyAlignment="1">
      <alignment vertical="center"/>
    </xf>
    <xf numFmtId="164" fontId="0" fillId="0" borderId="0" xfId="0" applyNumberFormat="1" applyAlignment="1">
      <alignment wrapText="1"/>
    </xf>
    <xf numFmtId="0" fontId="0" fillId="0" borderId="0" xfId="0" applyAlignment="1">
      <alignment wrapText="1"/>
    </xf>
    <xf numFmtId="0" fontId="0" fillId="0" borderId="5" xfId="0"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13" fillId="4" borderId="5" xfId="0" applyFont="1" applyFill="1" applyBorder="1" applyAlignment="1">
      <alignment horizontal="center" vertical="center"/>
    </xf>
    <xf numFmtId="165" fontId="13" fillId="5" borderId="5" xfId="1" applyFont="1" applyFill="1" applyBorder="1" applyAlignment="1">
      <alignment horizontal="center" vertical="center"/>
    </xf>
    <xf numFmtId="165" fontId="13" fillId="5" borderId="5" xfId="3" applyNumberFormat="1" applyFont="1" applyFill="1" applyBorder="1" applyAlignment="1">
      <alignment horizontal="center" vertical="center" wrapText="1"/>
    </xf>
    <xf numFmtId="14" fontId="13" fillId="0" borderId="5" xfId="0" applyNumberFormat="1" applyFont="1" applyFill="1" applyBorder="1" applyAlignment="1">
      <alignment horizontal="center" vertical="center"/>
    </xf>
    <xf numFmtId="3" fontId="13" fillId="0" borderId="5" xfId="11"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3" fontId="5" fillId="3" borderId="5" xfId="6" applyNumberFormat="1" applyFont="1" applyFill="1" applyBorder="1" applyAlignment="1">
      <alignment horizontal="center" vertical="center" wrapText="1"/>
    </xf>
    <xf numFmtId="4" fontId="5" fillId="3" borderId="6" xfId="5" applyNumberFormat="1" applyFont="1" applyFill="1" applyBorder="1" applyAlignment="1">
      <alignment horizontal="center" vertical="center" wrapText="1"/>
    </xf>
    <xf numFmtId="4" fontId="5" fillId="3" borderId="7" xfId="5" applyNumberFormat="1" applyFont="1" applyFill="1" applyBorder="1" applyAlignment="1">
      <alignment horizontal="center" vertical="center" wrapText="1"/>
    </xf>
    <xf numFmtId="4" fontId="5" fillId="3" borderId="8" xfId="5" applyNumberFormat="1" applyFont="1" applyFill="1" applyBorder="1" applyAlignment="1">
      <alignment horizontal="center" vertical="center" wrapText="1"/>
    </xf>
    <xf numFmtId="4" fontId="5" fillId="3" borderId="5" xfId="5"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3" fillId="3" borderId="1" xfId="0" applyFont="1" applyFill="1" applyBorder="1" applyAlignment="1">
      <alignment horizontal="center" vertical="center" textRotation="90" wrapText="1"/>
    </xf>
    <xf numFmtId="0" fontId="3" fillId="3" borderId="3" xfId="0" applyFont="1" applyFill="1" applyBorder="1" applyAlignment="1">
      <alignment horizontal="center" vertical="center" textRotation="90" wrapText="1"/>
    </xf>
    <xf numFmtId="3" fontId="5" fillId="3" borderId="2" xfId="4" applyNumberFormat="1" applyFont="1" applyFill="1" applyBorder="1" applyAlignment="1">
      <alignment horizontal="center" vertical="center" textRotation="90" wrapText="1"/>
    </xf>
    <xf numFmtId="3" fontId="5" fillId="3" borderId="4" xfId="4" applyNumberFormat="1" applyFont="1" applyFill="1" applyBorder="1" applyAlignment="1">
      <alignment horizontal="center" vertical="center" textRotation="90" wrapText="1"/>
    </xf>
    <xf numFmtId="0" fontId="5" fillId="3" borderId="5" xfId="6" applyFont="1" applyFill="1" applyBorder="1" applyAlignment="1">
      <alignment horizontal="center" vertical="center" wrapText="1"/>
    </xf>
    <xf numFmtId="9" fontId="6" fillId="3" borderId="1" xfId="0" applyNumberFormat="1" applyFont="1" applyFill="1" applyBorder="1" applyAlignment="1">
      <alignment horizontal="center" vertical="center" wrapText="1"/>
    </xf>
    <xf numFmtId="9" fontId="6" fillId="3" borderId="3" xfId="0" applyNumberFormat="1" applyFont="1" applyFill="1" applyBorder="1" applyAlignment="1">
      <alignment horizontal="center" vertical="center" wrapText="1"/>
    </xf>
    <xf numFmtId="0" fontId="5" fillId="3" borderId="5" xfId="6" applyFont="1" applyFill="1" applyBorder="1" applyAlignment="1">
      <alignment horizontal="center" vertical="center"/>
    </xf>
    <xf numFmtId="0" fontId="5" fillId="3" borderId="6" xfId="6" applyFont="1" applyFill="1" applyBorder="1" applyAlignment="1">
      <alignment horizontal="center" vertical="center" wrapText="1"/>
    </xf>
    <xf numFmtId="0" fontId="7" fillId="3" borderId="5"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11" fillId="3" borderId="8" xfId="0" applyFont="1" applyFill="1" applyBorder="1" applyAlignment="1">
      <alignment horizontal="left" vertical="center" wrapText="1"/>
    </xf>
    <xf numFmtId="0" fontId="13" fillId="3" borderId="8" xfId="0" applyFont="1" applyFill="1" applyBorder="1" applyAlignment="1">
      <alignment horizontal="left" vertical="center" wrapText="1"/>
    </xf>
    <xf numFmtId="3" fontId="5" fillId="3" borderId="1" xfId="6" applyNumberFormat="1" applyFont="1" applyFill="1" applyBorder="1" applyAlignment="1">
      <alignment horizontal="center" vertical="center" wrapText="1"/>
    </xf>
    <xf numFmtId="3" fontId="5" fillId="3" borderId="3" xfId="6" applyNumberFormat="1" applyFont="1" applyFill="1" applyBorder="1" applyAlignment="1">
      <alignment horizontal="center" vertical="center" wrapText="1"/>
    </xf>
    <xf numFmtId="3" fontId="5" fillId="0" borderId="0" xfId="6" applyNumberFormat="1" applyFont="1" applyFill="1" applyBorder="1" applyAlignment="1">
      <alignment horizontal="center" vertical="center"/>
    </xf>
    <xf numFmtId="0" fontId="7" fillId="3" borderId="5" xfId="0" applyNumberFormat="1" applyFont="1" applyFill="1" applyBorder="1" applyAlignment="1">
      <alignment horizontal="center" vertical="center"/>
    </xf>
    <xf numFmtId="0" fontId="7" fillId="3" borderId="6"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5" fillId="3" borderId="5" xfId="5" applyNumberFormat="1"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0" fillId="0" borderId="5" xfId="0" applyBorder="1" applyAlignment="1">
      <alignment horizontal="center" vertical="center" wrapText="1"/>
    </xf>
    <xf numFmtId="4" fontId="5" fillId="3" borderId="5" xfId="5" applyNumberFormat="1" applyFont="1" applyFill="1" applyBorder="1" applyAlignment="1">
      <alignment horizontal="center" vertical="center"/>
    </xf>
    <xf numFmtId="0" fontId="9" fillId="0" borderId="20" xfId="0" applyFont="1" applyBorder="1" applyAlignment="1">
      <alignment horizontal="center" vertical="center" wrapText="1"/>
    </xf>
    <xf numFmtId="0" fontId="9" fillId="0" borderId="0" xfId="0" applyFont="1" applyAlignment="1">
      <alignment horizontal="center" vertical="center" wrapText="1"/>
    </xf>
    <xf numFmtId="4" fontId="5" fillId="3" borderId="1" xfId="5" applyNumberFormat="1" applyFont="1" applyFill="1" applyBorder="1" applyAlignment="1">
      <alignment horizontal="center" vertical="center" wrapText="1"/>
    </xf>
    <xf numFmtId="4" fontId="5" fillId="3" borderId="9" xfId="5" applyNumberFormat="1" applyFont="1" applyFill="1" applyBorder="1" applyAlignment="1">
      <alignment horizontal="center" vertical="center" wrapText="1"/>
    </xf>
    <xf numFmtId="4" fontId="5" fillId="3" borderId="3" xfId="5" applyNumberFormat="1" applyFont="1" applyFill="1" applyBorder="1" applyAlignment="1">
      <alignment horizontal="center" vertical="center" wrapText="1"/>
    </xf>
    <xf numFmtId="0" fontId="15" fillId="0" borderId="0" xfId="0" applyFont="1" applyFill="1" applyBorder="1" applyAlignment="1">
      <alignment horizontal="left" vertical="center" wrapText="1"/>
    </xf>
    <xf numFmtId="3" fontId="5" fillId="3" borderId="6" xfId="6" applyNumberFormat="1" applyFont="1" applyFill="1" applyBorder="1" applyAlignment="1">
      <alignment horizontal="center" vertical="center" wrapText="1"/>
    </xf>
    <xf numFmtId="0" fontId="27" fillId="0" borderId="0" xfId="0" applyFont="1" applyFill="1" applyAlignment="1">
      <alignment horizontal="left" vertical="top" wrapText="1"/>
    </xf>
    <xf numFmtId="0" fontId="13" fillId="5" borderId="1"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3" fillId="4" borderId="1"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3" xfId="0" applyFont="1" applyFill="1" applyBorder="1" applyAlignment="1">
      <alignment horizontal="center" vertical="center"/>
    </xf>
    <xf numFmtId="165" fontId="13" fillId="5" borderId="1" xfId="1" applyFont="1" applyFill="1" applyBorder="1" applyAlignment="1">
      <alignment horizontal="center" vertical="center"/>
    </xf>
    <xf numFmtId="165" fontId="13" fillId="5" borderId="3" xfId="1" applyFont="1" applyFill="1" applyBorder="1" applyAlignment="1">
      <alignment horizontal="center" vertical="center"/>
    </xf>
    <xf numFmtId="165" fontId="13" fillId="5" borderId="9" xfId="1" applyFont="1" applyFill="1" applyBorder="1" applyAlignment="1">
      <alignment horizontal="center" vertical="center"/>
    </xf>
    <xf numFmtId="0" fontId="9" fillId="5" borderId="1"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1"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3" xfId="0" applyFont="1" applyFill="1" applyBorder="1" applyAlignment="1">
      <alignment horizontal="center" vertical="center" wrapText="1"/>
    </xf>
    <xf numFmtId="165" fontId="13" fillId="4" borderId="1" xfId="12" applyFont="1" applyFill="1" applyBorder="1" applyAlignment="1">
      <alignment horizontal="center" vertical="center"/>
    </xf>
    <xf numFmtId="165" fontId="13" fillId="4" borderId="9" xfId="12" applyFont="1" applyFill="1" applyBorder="1" applyAlignment="1">
      <alignment horizontal="center" vertical="center"/>
    </xf>
    <xf numFmtId="165" fontId="13" fillId="4" borderId="3" xfId="12" applyFont="1" applyFill="1" applyBorder="1" applyAlignment="1">
      <alignment horizontal="center" vertical="center"/>
    </xf>
    <xf numFmtId="165" fontId="13" fillId="4" borderId="1" xfId="1" applyFont="1" applyFill="1" applyBorder="1" applyAlignment="1">
      <alignment horizontal="center" vertical="center"/>
    </xf>
    <xf numFmtId="165" fontId="13" fillId="4" borderId="9" xfId="1" applyFont="1" applyFill="1" applyBorder="1" applyAlignment="1">
      <alignment horizontal="center" vertical="center"/>
    </xf>
    <xf numFmtId="165" fontId="13" fillId="4" borderId="3" xfId="1" applyFont="1" applyFill="1" applyBorder="1" applyAlignment="1">
      <alignment horizontal="center" vertical="center"/>
    </xf>
    <xf numFmtId="165" fontId="13" fillId="4" borderId="1" xfId="1" applyFont="1" applyFill="1" applyBorder="1" applyAlignment="1">
      <alignment horizontal="center" vertical="center" wrapText="1"/>
    </xf>
    <xf numFmtId="165" fontId="13" fillId="4" borderId="9" xfId="1" applyFont="1" applyFill="1" applyBorder="1" applyAlignment="1">
      <alignment horizontal="center" vertical="center" wrapText="1"/>
    </xf>
    <xf numFmtId="165" fontId="13" fillId="4" borderId="5" xfId="1" applyFont="1" applyFill="1" applyBorder="1" applyAlignment="1">
      <alignment horizontal="center" vertical="center" wrapText="1"/>
    </xf>
    <xf numFmtId="165" fontId="13" fillId="5" borderId="5" xfId="1" applyFont="1" applyFill="1" applyBorder="1" applyAlignment="1">
      <alignment horizontal="center" vertical="center"/>
    </xf>
    <xf numFmtId="165" fontId="13" fillId="4" borderId="5" xfId="1" applyFont="1" applyFill="1" applyBorder="1" applyAlignment="1">
      <alignment horizontal="center" vertical="center"/>
    </xf>
    <xf numFmtId="10" fontId="13" fillId="4" borderId="1" xfId="2" applyNumberFormat="1" applyFont="1" applyFill="1" applyBorder="1" applyAlignment="1">
      <alignment horizontal="center" vertical="center"/>
    </xf>
    <xf numFmtId="10" fontId="13" fillId="4" borderId="3" xfId="2" applyNumberFormat="1" applyFont="1" applyFill="1" applyBorder="1" applyAlignment="1">
      <alignment horizontal="center" vertical="center"/>
    </xf>
    <xf numFmtId="9" fontId="13" fillId="4" borderId="1" xfId="0" applyNumberFormat="1" applyFont="1" applyFill="1" applyBorder="1" applyAlignment="1">
      <alignment horizontal="center" vertical="center"/>
    </xf>
    <xf numFmtId="9" fontId="13" fillId="4" borderId="9" xfId="0" applyNumberFormat="1" applyFont="1" applyFill="1" applyBorder="1" applyAlignment="1">
      <alignment horizontal="center" vertical="center"/>
    </xf>
    <xf numFmtId="9" fontId="13" fillId="4" borderId="3" xfId="0" applyNumberFormat="1" applyFont="1" applyFill="1" applyBorder="1" applyAlignment="1">
      <alignment horizontal="center" vertical="center"/>
    </xf>
    <xf numFmtId="10" fontId="13" fillId="4" borderId="1" xfId="0" applyNumberFormat="1" applyFont="1" applyFill="1" applyBorder="1" applyAlignment="1">
      <alignment horizontal="center" vertical="center"/>
    </xf>
    <xf numFmtId="10" fontId="13" fillId="4" borderId="3" xfId="0" applyNumberFormat="1" applyFont="1" applyFill="1" applyBorder="1" applyAlignment="1">
      <alignment horizontal="center" vertical="center"/>
    </xf>
    <xf numFmtId="0" fontId="13" fillId="4" borderId="1"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xf>
    <xf numFmtId="0" fontId="27" fillId="0" borderId="0" xfId="0" applyFont="1" applyFill="1" applyAlignment="1">
      <alignment horizontal="center" vertical="top" wrapText="1"/>
    </xf>
    <xf numFmtId="0" fontId="9" fillId="5" borderId="5" xfId="0" applyFont="1" applyFill="1" applyBorder="1" applyAlignment="1">
      <alignment horizontal="left" vertical="center" wrapText="1"/>
    </xf>
    <xf numFmtId="0" fontId="9" fillId="5" borderId="9" xfId="0" applyFont="1" applyFill="1" applyBorder="1" applyAlignment="1">
      <alignment horizontal="left" vertical="center" wrapText="1"/>
    </xf>
    <xf numFmtId="0" fontId="9" fillId="5" borderId="3" xfId="0" applyFont="1" applyFill="1" applyBorder="1" applyAlignment="1">
      <alignment horizontal="left" vertical="center" wrapText="1"/>
    </xf>
    <xf numFmtId="0" fontId="13" fillId="4" borderId="5" xfId="0" applyFont="1" applyFill="1" applyBorder="1" applyAlignment="1">
      <alignment horizontal="center" vertical="center" wrapText="1"/>
    </xf>
    <xf numFmtId="0" fontId="9" fillId="4" borderId="5"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1" xfId="0" applyNumberFormat="1" applyFont="1" applyFill="1" applyBorder="1" applyAlignment="1">
      <alignment horizontal="center" vertical="center"/>
    </xf>
    <xf numFmtId="0" fontId="9" fillId="4" borderId="9" xfId="0" applyNumberFormat="1" applyFont="1" applyFill="1" applyBorder="1" applyAlignment="1">
      <alignment horizontal="center" vertical="center"/>
    </xf>
    <xf numFmtId="0" fontId="9" fillId="4" borderId="3" xfId="0" applyNumberFormat="1" applyFont="1" applyFill="1" applyBorder="1" applyAlignment="1">
      <alignment horizontal="center" vertical="center"/>
    </xf>
    <xf numFmtId="165" fontId="9" fillId="4" borderId="1" xfId="12" applyFont="1" applyFill="1" applyBorder="1" applyAlignment="1">
      <alignment horizontal="center" vertical="center"/>
    </xf>
    <xf numFmtId="165" fontId="9" fillId="4" borderId="9" xfId="12" applyFont="1" applyFill="1" applyBorder="1" applyAlignment="1">
      <alignment horizontal="center" vertical="center"/>
    </xf>
    <xf numFmtId="165" fontId="9" fillId="4" borderId="3" xfId="12" applyFont="1" applyFill="1" applyBorder="1" applyAlignment="1">
      <alignment horizontal="center" vertical="center"/>
    </xf>
    <xf numFmtId="166" fontId="9" fillId="4" borderId="1" xfId="11" applyFont="1" applyFill="1" applyBorder="1" applyAlignment="1">
      <alignment horizontal="center" vertical="center"/>
    </xf>
    <xf numFmtId="166" fontId="9" fillId="4" borderId="9" xfId="11" applyFont="1" applyFill="1" applyBorder="1" applyAlignment="1">
      <alignment horizontal="center" vertical="center"/>
    </xf>
    <xf numFmtId="166" fontId="9" fillId="4" borderId="3" xfId="11" applyFont="1" applyFill="1" applyBorder="1" applyAlignment="1">
      <alignment horizontal="center" vertical="center"/>
    </xf>
    <xf numFmtId="9" fontId="13" fillId="4" borderId="16" xfId="0" applyNumberFormat="1" applyFont="1" applyFill="1" applyBorder="1" applyAlignment="1">
      <alignment horizontal="center" vertical="center"/>
    </xf>
    <xf numFmtId="9" fontId="13" fillId="4" borderId="21" xfId="0" applyNumberFormat="1" applyFont="1" applyFill="1" applyBorder="1" applyAlignment="1">
      <alignment horizontal="center" vertical="center"/>
    </xf>
    <xf numFmtId="9" fontId="13" fillId="4" borderId="19" xfId="0" applyNumberFormat="1" applyFont="1" applyFill="1" applyBorder="1" applyAlignment="1">
      <alignment horizontal="center" vertical="center"/>
    </xf>
    <xf numFmtId="165" fontId="13" fillId="4" borderId="1" xfId="12" applyFont="1" applyFill="1" applyBorder="1" applyAlignment="1">
      <alignment horizontal="center" vertical="center" wrapText="1"/>
    </xf>
    <xf numFmtId="165" fontId="13" fillId="4" borderId="3" xfId="12" applyFont="1" applyFill="1" applyBorder="1" applyAlignment="1">
      <alignment horizontal="center" vertical="center" wrapText="1"/>
    </xf>
    <xf numFmtId="165" fontId="13" fillId="4" borderId="9" xfId="12"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4" borderId="1" xfId="0" quotePrefix="1" applyFont="1" applyFill="1" applyBorder="1" applyAlignment="1">
      <alignment horizontal="center" vertical="center"/>
    </xf>
    <xf numFmtId="0" fontId="13" fillId="4" borderId="9" xfId="0" quotePrefix="1" applyFont="1" applyFill="1" applyBorder="1" applyAlignment="1">
      <alignment horizontal="center" vertical="center"/>
    </xf>
    <xf numFmtId="0" fontId="13" fillId="4" borderId="3" xfId="0" quotePrefix="1" applyFont="1" applyFill="1" applyBorder="1" applyAlignment="1">
      <alignment horizontal="center" vertical="center"/>
    </xf>
    <xf numFmtId="14" fontId="13" fillId="4" borderId="1" xfId="0" applyNumberFormat="1" applyFont="1" applyFill="1" applyBorder="1" applyAlignment="1">
      <alignment horizontal="center" vertical="center"/>
    </xf>
    <xf numFmtId="14" fontId="13" fillId="4" borderId="9" xfId="0" applyNumberFormat="1" applyFont="1" applyFill="1" applyBorder="1" applyAlignment="1">
      <alignment horizontal="center" vertical="center"/>
    </xf>
    <xf numFmtId="14" fontId="13" fillId="4" borderId="3" xfId="0" applyNumberFormat="1" applyFont="1" applyFill="1" applyBorder="1" applyAlignment="1">
      <alignment horizontal="center" vertical="center"/>
    </xf>
    <xf numFmtId="14" fontId="13" fillId="4" borderId="1" xfId="0" quotePrefix="1" applyNumberFormat="1" applyFont="1" applyFill="1" applyBorder="1" applyAlignment="1">
      <alignment horizontal="center" vertical="center"/>
    </xf>
    <xf numFmtId="0" fontId="13" fillId="4" borderId="9" xfId="0" quotePrefix="1" applyFont="1" applyFill="1" applyBorder="1" applyAlignment="1">
      <alignment horizontal="center" vertical="center" wrapText="1"/>
    </xf>
    <xf numFmtId="0" fontId="13" fillId="4" borderId="3" xfId="0" quotePrefix="1" applyFont="1" applyFill="1" applyBorder="1" applyAlignment="1">
      <alignment horizontal="center" vertical="center" wrapText="1"/>
    </xf>
    <xf numFmtId="0" fontId="13" fillId="0" borderId="1" xfId="0" quotePrefix="1" applyFont="1" applyFill="1" applyBorder="1" applyAlignment="1">
      <alignment horizontal="center" vertical="center"/>
    </xf>
    <xf numFmtId="0" fontId="13" fillId="0" borderId="9" xfId="0" quotePrefix="1" applyFont="1" applyFill="1" applyBorder="1" applyAlignment="1">
      <alignment horizontal="center" vertical="center"/>
    </xf>
    <xf numFmtId="0" fontId="13" fillId="0" borderId="3" xfId="0" quotePrefix="1"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3"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3" xfId="0" applyFont="1" applyFill="1" applyBorder="1" applyAlignment="1">
      <alignment horizontal="center" vertical="center"/>
    </xf>
    <xf numFmtId="14" fontId="13" fillId="0" borderId="1" xfId="0" applyNumberFormat="1" applyFont="1" applyFill="1" applyBorder="1" applyAlignment="1">
      <alignment horizontal="center" vertical="center"/>
    </xf>
    <xf numFmtId="14" fontId="13" fillId="0" borderId="9" xfId="0" applyNumberFormat="1" applyFont="1" applyFill="1" applyBorder="1" applyAlignment="1">
      <alignment horizontal="center" vertical="center"/>
    </xf>
    <xf numFmtId="14" fontId="13" fillId="0" borderId="3" xfId="0" applyNumberFormat="1" applyFont="1" applyFill="1" applyBorder="1" applyAlignment="1">
      <alignment horizontal="center" vertical="center"/>
    </xf>
    <xf numFmtId="3" fontId="9" fillId="0" borderId="1" xfId="0" applyNumberFormat="1" applyFont="1" applyFill="1" applyBorder="1" applyAlignment="1">
      <alignment horizontal="center" vertical="center"/>
    </xf>
    <xf numFmtId="0" fontId="9" fillId="0" borderId="9" xfId="0" applyFont="1" applyFill="1" applyBorder="1" applyAlignment="1">
      <alignment horizontal="center" vertical="center"/>
    </xf>
    <xf numFmtId="0" fontId="9" fillId="0" borderId="3" xfId="0" applyFont="1" applyFill="1" applyBorder="1" applyAlignment="1">
      <alignment horizontal="center" vertical="center"/>
    </xf>
    <xf numFmtId="165" fontId="13" fillId="0" borderId="1" xfId="1" applyFont="1" applyFill="1" applyBorder="1" applyAlignment="1">
      <alignment horizontal="center" vertical="center"/>
    </xf>
    <xf numFmtId="165" fontId="13" fillId="0" borderId="9" xfId="1" applyFont="1" applyFill="1" applyBorder="1" applyAlignment="1">
      <alignment horizontal="center" vertical="center"/>
    </xf>
    <xf numFmtId="165" fontId="13" fillId="0" borderId="3" xfId="1" applyFont="1" applyFill="1" applyBorder="1" applyAlignment="1">
      <alignment horizontal="center" vertical="center"/>
    </xf>
    <xf numFmtId="165" fontId="9" fillId="0" borderId="1" xfId="1" applyFont="1" applyFill="1" applyBorder="1" applyAlignment="1">
      <alignment horizontal="center" vertical="center"/>
    </xf>
    <xf numFmtId="165" fontId="9" fillId="0" borderId="9" xfId="1" applyFont="1" applyFill="1" applyBorder="1" applyAlignment="1">
      <alignment horizontal="center" vertical="center"/>
    </xf>
    <xf numFmtId="165" fontId="9" fillId="0" borderId="3" xfId="1" applyFont="1" applyFill="1" applyBorder="1" applyAlignment="1">
      <alignment horizontal="center" vertical="center"/>
    </xf>
    <xf numFmtId="165" fontId="13" fillId="0" borderId="1" xfId="12" applyFont="1" applyFill="1" applyBorder="1" applyAlignment="1">
      <alignment horizontal="center" vertical="center"/>
    </xf>
    <xf numFmtId="165" fontId="13" fillId="0" borderId="9" xfId="12" applyFont="1" applyFill="1" applyBorder="1" applyAlignment="1">
      <alignment horizontal="center" vertical="center"/>
    </xf>
    <xf numFmtId="165" fontId="13" fillId="0" borderId="3" xfId="12"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NumberFormat="1" applyFont="1" applyFill="1" applyBorder="1" applyAlignment="1">
      <alignment horizontal="center" vertical="center"/>
    </xf>
    <xf numFmtId="0" fontId="9" fillId="0" borderId="9" xfId="0" applyNumberFormat="1" applyFont="1" applyFill="1" applyBorder="1" applyAlignment="1">
      <alignment horizontal="center" vertical="center"/>
    </xf>
    <xf numFmtId="0" fontId="9" fillId="0" borderId="3" xfId="0" applyNumberFormat="1" applyFont="1" applyFill="1" applyBorder="1" applyAlignment="1">
      <alignment horizontal="center" vertical="center"/>
    </xf>
    <xf numFmtId="0" fontId="0" fillId="0" borderId="1" xfId="0" applyBorder="1" applyAlignment="1">
      <alignment horizontal="center"/>
    </xf>
    <xf numFmtId="0" fontId="0" fillId="0" borderId="9" xfId="0" applyBorder="1" applyAlignment="1">
      <alignment horizontal="center"/>
    </xf>
    <xf numFmtId="0" fontId="0" fillId="0" borderId="3" xfId="0" applyBorder="1" applyAlignment="1">
      <alignment horizontal="center"/>
    </xf>
    <xf numFmtId="10" fontId="13" fillId="0" borderId="1" xfId="0" applyNumberFormat="1" applyFont="1" applyFill="1" applyBorder="1" applyAlignment="1">
      <alignment horizontal="center" vertical="center"/>
    </xf>
    <xf numFmtId="10" fontId="13" fillId="0" borderId="9" xfId="0" applyNumberFormat="1" applyFont="1" applyFill="1" applyBorder="1" applyAlignment="1">
      <alignment horizontal="center" vertical="center"/>
    </xf>
    <xf numFmtId="10" fontId="13" fillId="0" borderId="3" xfId="0" applyNumberFormat="1" applyFont="1" applyFill="1" applyBorder="1" applyAlignment="1">
      <alignment horizontal="center" vertical="center"/>
    </xf>
    <xf numFmtId="9" fontId="13" fillId="0" borderId="5"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3" xfId="0" applyFont="1" applyFill="1" applyBorder="1" applyAlignment="1">
      <alignment horizontal="left" vertical="center" wrapText="1"/>
    </xf>
    <xf numFmtId="165" fontId="13" fillId="0" borderId="1" xfId="1" applyFont="1" applyFill="1" applyBorder="1" applyAlignment="1">
      <alignment horizontal="center" vertical="center" wrapText="1"/>
    </xf>
    <xf numFmtId="165" fontId="13" fillId="0" borderId="9" xfId="1" applyFont="1" applyFill="1" applyBorder="1" applyAlignment="1">
      <alignment horizontal="center" vertical="center" wrapText="1"/>
    </xf>
    <xf numFmtId="165" fontId="13" fillId="0" borderId="3" xfId="1" applyFont="1" applyFill="1" applyBorder="1" applyAlignment="1">
      <alignment horizontal="center" vertical="center" wrapText="1"/>
    </xf>
    <xf numFmtId="0" fontId="13" fillId="0" borderId="5" xfId="0" applyFont="1" applyFill="1" applyBorder="1" applyAlignment="1">
      <alignment horizontal="center" vertical="center" wrapText="1"/>
    </xf>
  </cellXfs>
  <cellStyles count="13">
    <cellStyle name="Bueno" xfId="3" builtinId="26"/>
    <cellStyle name="Millares" xfId="11" builtinId="3"/>
    <cellStyle name="Moneda" xfId="1" builtinId="4"/>
    <cellStyle name="Moneda 2" xfId="12"/>
    <cellStyle name="Normal" xfId="0" builtinId="0"/>
    <cellStyle name="Normal 10" xfId="6"/>
    <cellStyle name="Normal 4" xfId="9"/>
    <cellStyle name="Normal 5" xfId="8"/>
    <cellStyle name="Normal 6" xfId="7"/>
    <cellStyle name="Normal 8" xfId="5"/>
    <cellStyle name="Normal 9" xfId="4"/>
    <cellStyle name="Normal_Hoja1" xfId="10"/>
    <cellStyle name="Porcentaje" xfId="2" builtinId="5"/>
  </cellStyles>
  <dxfs count="0"/>
  <tableStyles count="0" defaultTableStyle="TableStyleMedium2" defaultPivotStyle="PivotStyleLight16"/>
  <colors>
    <mruColors>
      <color rgb="FFCC99FF"/>
      <color rgb="FFFFCCFF"/>
      <color rgb="FFFF66FF"/>
      <color rgb="FFFF66CC"/>
      <color rgb="FFCC0099"/>
      <color rgb="FFCC00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28"/>
  <sheetViews>
    <sheetView topLeftCell="AY1" zoomScale="90" zoomScaleNormal="90" workbookViewId="0">
      <selection activeCell="BA11" sqref="BA11"/>
    </sheetView>
  </sheetViews>
  <sheetFormatPr baseColWidth="10" defaultColWidth="11.5703125" defaultRowHeight="11.25" x14ac:dyDescent="0.2"/>
  <cols>
    <col min="1" max="2" width="4.42578125" style="75" bestFit="1" customWidth="1"/>
    <col min="3" max="4" width="2.5703125" style="75" bestFit="1" customWidth="1"/>
    <col min="5" max="5" width="4.42578125" style="75" bestFit="1" customWidth="1"/>
    <col min="6" max="6" width="34.28515625" style="75" customWidth="1"/>
    <col min="7" max="7" width="42.85546875" style="75" customWidth="1"/>
    <col min="8" max="22" width="11.5703125" style="75"/>
    <col min="23" max="23" width="13.28515625" style="75" customWidth="1"/>
    <col min="24" max="24" width="13.7109375" style="75" customWidth="1"/>
    <col min="25" max="25" width="14.28515625" style="75" customWidth="1"/>
    <col min="26" max="27" width="11.5703125" style="75"/>
    <col min="28" max="28" width="12.42578125" style="75" customWidth="1"/>
    <col min="29" max="31" width="15.7109375" style="75" customWidth="1"/>
    <col min="32" max="32" width="11.5703125" style="75" customWidth="1"/>
    <col min="33" max="33" width="13.42578125" style="75" customWidth="1"/>
    <col min="34" max="34" width="12.140625" style="75" customWidth="1"/>
    <col min="35" max="35" width="11.5703125" style="75" customWidth="1"/>
    <col min="36" max="51" width="13.28515625" style="75" customWidth="1"/>
    <col min="52" max="52" width="14.42578125" style="75" customWidth="1"/>
    <col min="53" max="53" width="13.7109375" style="75" customWidth="1"/>
    <col min="54" max="54" width="16.140625" style="75" customWidth="1"/>
    <col min="55" max="55" width="13.5703125" style="75" customWidth="1"/>
    <col min="56" max="56" width="12.5703125" style="75" customWidth="1"/>
    <col min="57" max="57" width="12.85546875" style="75" customWidth="1"/>
    <col min="58" max="59" width="11.5703125" style="75"/>
    <col min="60" max="60" width="18.85546875" style="75" customWidth="1"/>
    <col min="61" max="66" width="11.5703125" style="75"/>
    <col min="67" max="67" width="71.5703125" style="75" customWidth="1"/>
    <col min="68" max="68" width="64.5703125" style="75" customWidth="1"/>
    <col min="69" max="69" width="5.7109375" style="75" customWidth="1"/>
    <col min="70" max="70" width="48.5703125" style="75" customWidth="1"/>
    <col min="71" max="16384" width="11.5703125" style="75"/>
  </cols>
  <sheetData>
    <row r="1" spans="1:78" ht="20.45" customHeight="1" x14ac:dyDescent="0.2">
      <c r="A1" s="139"/>
      <c r="B1" s="140"/>
      <c r="C1" s="140"/>
      <c r="D1" s="140"/>
      <c r="E1" s="140"/>
      <c r="F1" s="140"/>
      <c r="G1" s="140"/>
    </row>
    <row r="2" spans="1:78" ht="20.45" customHeight="1" x14ac:dyDescent="0.2">
      <c r="A2" s="140"/>
      <c r="B2" s="140"/>
      <c r="C2" s="140"/>
      <c r="D2" s="140"/>
      <c r="E2" s="140"/>
      <c r="F2" s="140"/>
      <c r="G2" s="140"/>
    </row>
    <row r="3" spans="1:78" ht="20.45" customHeight="1" x14ac:dyDescent="0.2">
      <c r="A3" s="140"/>
      <c r="B3" s="140"/>
      <c r="C3" s="140"/>
      <c r="D3" s="140"/>
      <c r="E3" s="140"/>
      <c r="F3" s="140"/>
      <c r="G3" s="140"/>
    </row>
    <row r="4" spans="1:78" ht="20.45" customHeight="1" x14ac:dyDescent="0.2">
      <c r="A4" s="140"/>
      <c r="B4" s="140"/>
      <c r="C4" s="140"/>
      <c r="D4" s="140"/>
      <c r="E4" s="140"/>
      <c r="F4" s="140"/>
      <c r="G4" s="140"/>
    </row>
    <row r="6" spans="1:78" s="7" customFormat="1" ht="25.5" customHeight="1" x14ac:dyDescent="0.2">
      <c r="A6" s="6"/>
      <c r="F6" s="232"/>
      <c r="G6" s="232"/>
      <c r="H6" s="232"/>
      <c r="I6" s="232"/>
      <c r="J6" s="231" t="s">
        <v>7</v>
      </c>
      <c r="K6" s="231"/>
      <c r="L6" s="231"/>
      <c r="M6" s="231"/>
      <c r="N6" s="231"/>
      <c r="O6" s="231"/>
      <c r="P6" s="262" t="s">
        <v>13</v>
      </c>
      <c r="Q6" s="273" t="s">
        <v>14</v>
      </c>
      <c r="R6" s="231" t="s">
        <v>15</v>
      </c>
      <c r="S6" s="231" t="s">
        <v>16</v>
      </c>
      <c r="T6" s="262" t="s">
        <v>17</v>
      </c>
      <c r="U6" s="270" t="s">
        <v>18</v>
      </c>
      <c r="V6" s="270"/>
      <c r="W6" s="270"/>
      <c r="X6" s="9"/>
      <c r="Y6" s="9"/>
      <c r="Z6" s="9"/>
      <c r="AC6" s="227" t="s">
        <v>24</v>
      </c>
      <c r="AD6" s="227"/>
      <c r="AE6" s="227"/>
      <c r="AF6" s="243" t="s">
        <v>27</v>
      </c>
      <c r="AG6" s="244"/>
      <c r="AH6" s="244"/>
      <c r="AI6" s="244"/>
      <c r="AJ6" s="245"/>
      <c r="AK6" s="243" t="s">
        <v>87</v>
      </c>
      <c r="AL6" s="244"/>
      <c r="AM6" s="244"/>
      <c r="AN6" s="244"/>
      <c r="AO6" s="245"/>
      <c r="AP6" s="243" t="s">
        <v>135</v>
      </c>
      <c r="AQ6" s="244"/>
      <c r="AR6" s="244"/>
      <c r="AS6" s="244"/>
      <c r="AT6" s="245"/>
      <c r="AU6" s="243" t="s">
        <v>163</v>
      </c>
      <c r="AV6" s="244"/>
      <c r="AW6" s="244"/>
      <c r="AX6" s="244"/>
      <c r="AY6" s="245"/>
      <c r="AZ6" s="242" t="s">
        <v>30</v>
      </c>
      <c r="BA6" s="242"/>
      <c r="BB6" s="242"/>
      <c r="BC6" s="242"/>
      <c r="BD6" s="242"/>
      <c r="BE6" s="242"/>
      <c r="BF6" s="227" t="s">
        <v>33</v>
      </c>
      <c r="BG6" s="227" t="s">
        <v>34</v>
      </c>
      <c r="BH6" s="4" t="s">
        <v>36</v>
      </c>
      <c r="BI6" s="256"/>
      <c r="BJ6" s="256"/>
      <c r="BK6" s="256"/>
      <c r="BL6" s="256"/>
      <c r="BM6" s="256"/>
      <c r="BN6" s="256"/>
      <c r="BO6" s="237" t="s">
        <v>37</v>
      </c>
    </row>
    <row r="7" spans="1:78" s="7" customFormat="1" ht="62.25" customHeight="1" x14ac:dyDescent="0.2">
      <c r="A7" s="233" t="s">
        <v>0</v>
      </c>
      <c r="B7" s="233" t="s">
        <v>1</v>
      </c>
      <c r="C7" s="233" t="s">
        <v>2</v>
      </c>
      <c r="D7" s="235" t="s">
        <v>3</v>
      </c>
      <c r="E7" s="235" t="s">
        <v>4</v>
      </c>
      <c r="F7" s="225" t="s">
        <v>5</v>
      </c>
      <c r="G7" s="225" t="s">
        <v>6</v>
      </c>
      <c r="H7" s="225" t="s">
        <v>38</v>
      </c>
      <c r="I7" s="225" t="s">
        <v>39</v>
      </c>
      <c r="J7" s="228" t="s">
        <v>8</v>
      </c>
      <c r="K7" s="229"/>
      <c r="L7" s="230"/>
      <c r="M7" s="228" t="s">
        <v>9</v>
      </c>
      <c r="N7" s="229"/>
      <c r="O7" s="230"/>
      <c r="P7" s="262"/>
      <c r="Q7" s="274"/>
      <c r="R7" s="231"/>
      <c r="S7" s="231"/>
      <c r="T7" s="262"/>
      <c r="U7" s="270" t="s">
        <v>19</v>
      </c>
      <c r="V7" s="270"/>
      <c r="W7" s="231" t="s">
        <v>20</v>
      </c>
      <c r="X7" s="257" t="s">
        <v>41</v>
      </c>
      <c r="Y7" s="257"/>
      <c r="Z7" s="258"/>
      <c r="AA7" s="238" t="s">
        <v>23</v>
      </c>
      <c r="AB7" s="254" t="s">
        <v>42</v>
      </c>
      <c r="AC7" s="227"/>
      <c r="AD7" s="227"/>
      <c r="AE7" s="227"/>
      <c r="AF7" s="246"/>
      <c r="AG7" s="247"/>
      <c r="AH7" s="247"/>
      <c r="AI7" s="247"/>
      <c r="AJ7" s="248"/>
      <c r="AK7" s="246"/>
      <c r="AL7" s="247"/>
      <c r="AM7" s="247"/>
      <c r="AN7" s="247"/>
      <c r="AO7" s="248"/>
      <c r="AP7" s="246"/>
      <c r="AQ7" s="247"/>
      <c r="AR7" s="247"/>
      <c r="AS7" s="247"/>
      <c r="AT7" s="248"/>
      <c r="AU7" s="246"/>
      <c r="AV7" s="247"/>
      <c r="AW7" s="247"/>
      <c r="AX7" s="247"/>
      <c r="AY7" s="248"/>
      <c r="AZ7" s="249" t="s">
        <v>31</v>
      </c>
      <c r="BA7" s="250"/>
      <c r="BB7" s="251"/>
      <c r="BC7" s="249" t="s">
        <v>32</v>
      </c>
      <c r="BD7" s="250"/>
      <c r="BE7" s="251"/>
      <c r="BF7" s="227"/>
      <c r="BG7" s="227"/>
      <c r="BH7" s="252" t="s">
        <v>43</v>
      </c>
      <c r="BI7" s="240" t="s">
        <v>45</v>
      </c>
      <c r="BJ7" s="240"/>
      <c r="BK7" s="237" t="s">
        <v>46</v>
      </c>
      <c r="BL7" s="237"/>
      <c r="BM7" s="237" t="s">
        <v>47</v>
      </c>
      <c r="BN7" s="241"/>
      <c r="BO7" s="237"/>
      <c r="BP7" s="211"/>
    </row>
    <row r="8" spans="1:78" s="7" customFormat="1" ht="105" customHeight="1" x14ac:dyDescent="0.2">
      <c r="A8" s="234"/>
      <c r="B8" s="234"/>
      <c r="C8" s="234"/>
      <c r="D8" s="236"/>
      <c r="E8" s="236"/>
      <c r="F8" s="226"/>
      <c r="G8" s="226"/>
      <c r="H8" s="226"/>
      <c r="I8" s="226"/>
      <c r="J8" s="1" t="s">
        <v>10</v>
      </c>
      <c r="K8" s="1" t="s">
        <v>11</v>
      </c>
      <c r="L8" s="1" t="s">
        <v>12</v>
      </c>
      <c r="M8" s="1" t="s">
        <v>10</v>
      </c>
      <c r="N8" s="1" t="s">
        <v>11</v>
      </c>
      <c r="O8" s="1" t="s">
        <v>12</v>
      </c>
      <c r="P8" s="262"/>
      <c r="Q8" s="275"/>
      <c r="R8" s="231"/>
      <c r="S8" s="231"/>
      <c r="T8" s="262"/>
      <c r="U8" s="1" t="s">
        <v>21</v>
      </c>
      <c r="V8" s="2" t="s">
        <v>22</v>
      </c>
      <c r="W8" s="231"/>
      <c r="X8" s="11" t="s">
        <v>51</v>
      </c>
      <c r="Y8" s="11" t="s">
        <v>52</v>
      </c>
      <c r="Z8" s="12" t="s">
        <v>53</v>
      </c>
      <c r="AA8" s="239"/>
      <c r="AB8" s="255"/>
      <c r="AC8" s="3" t="s">
        <v>25</v>
      </c>
      <c r="AD8" s="3" t="s">
        <v>26</v>
      </c>
      <c r="AE8" s="3" t="s">
        <v>12</v>
      </c>
      <c r="AF8" s="8" t="s">
        <v>28</v>
      </c>
      <c r="AG8" s="8" t="s">
        <v>29</v>
      </c>
      <c r="AH8" s="8" t="s">
        <v>54</v>
      </c>
      <c r="AI8" s="8" t="s">
        <v>55</v>
      </c>
      <c r="AJ8" s="8" t="s">
        <v>12</v>
      </c>
      <c r="AK8" s="99" t="s">
        <v>28</v>
      </c>
      <c r="AL8" s="99" t="s">
        <v>29</v>
      </c>
      <c r="AM8" s="99" t="s">
        <v>54</v>
      </c>
      <c r="AN8" s="99" t="s">
        <v>55</v>
      </c>
      <c r="AO8" s="99" t="s">
        <v>12</v>
      </c>
      <c r="AP8" s="173" t="s">
        <v>28</v>
      </c>
      <c r="AQ8" s="173" t="s">
        <v>29</v>
      </c>
      <c r="AR8" s="173" t="s">
        <v>54</v>
      </c>
      <c r="AS8" s="173" t="s">
        <v>55</v>
      </c>
      <c r="AT8" s="173" t="s">
        <v>12</v>
      </c>
      <c r="AU8" s="218" t="s">
        <v>28</v>
      </c>
      <c r="AV8" s="218" t="s">
        <v>29</v>
      </c>
      <c r="AW8" s="218" t="s">
        <v>54</v>
      </c>
      <c r="AX8" s="218" t="s">
        <v>55</v>
      </c>
      <c r="AY8" s="218" t="s">
        <v>12</v>
      </c>
      <c r="AZ8" s="3" t="s">
        <v>25</v>
      </c>
      <c r="BA8" s="3" t="s">
        <v>26</v>
      </c>
      <c r="BB8" s="3" t="s">
        <v>12</v>
      </c>
      <c r="BC8" s="3" t="s">
        <v>25</v>
      </c>
      <c r="BD8" s="3" t="s">
        <v>26</v>
      </c>
      <c r="BE8" s="3" t="s">
        <v>12</v>
      </c>
      <c r="BF8" s="227"/>
      <c r="BG8" s="227"/>
      <c r="BH8" s="253"/>
      <c r="BI8" s="13" t="s">
        <v>59</v>
      </c>
      <c r="BJ8" s="14" t="s">
        <v>60</v>
      </c>
      <c r="BK8" s="15" t="s">
        <v>59</v>
      </c>
      <c r="BL8" s="16" t="s">
        <v>61</v>
      </c>
      <c r="BM8" s="17" t="s">
        <v>62</v>
      </c>
      <c r="BN8" s="18" t="s">
        <v>63</v>
      </c>
      <c r="BO8" s="237"/>
      <c r="BP8" s="211"/>
    </row>
    <row r="9" spans="1:78" x14ac:dyDescent="0.2">
      <c r="BP9" s="209"/>
    </row>
    <row r="10" spans="1:78" s="49" customFormat="1" ht="151.5" customHeight="1" x14ac:dyDescent="0.2">
      <c r="A10" s="50">
        <v>113</v>
      </c>
      <c r="B10" s="51">
        <v>17</v>
      </c>
      <c r="C10" s="51">
        <v>18</v>
      </c>
      <c r="D10" s="50">
        <v>2</v>
      </c>
      <c r="E10" s="51">
        <v>1</v>
      </c>
      <c r="F10" s="52" t="s">
        <v>68</v>
      </c>
      <c r="G10" s="52" t="s">
        <v>69</v>
      </c>
      <c r="H10" s="51">
        <v>2011</v>
      </c>
      <c r="I10" s="51" t="s">
        <v>67</v>
      </c>
      <c r="J10" s="53">
        <v>812</v>
      </c>
      <c r="K10" s="53">
        <v>627</v>
      </c>
      <c r="L10" s="53">
        <v>1439</v>
      </c>
      <c r="M10" s="53">
        <v>26</v>
      </c>
      <c r="N10" s="53">
        <v>9</v>
      </c>
      <c r="O10" s="53">
        <f>+M10+N10</f>
        <v>35</v>
      </c>
      <c r="P10" s="54">
        <f t="shared" ref="P10:P14" si="0">O10+L10</f>
        <v>1474</v>
      </c>
      <c r="Q10" s="53">
        <v>1</v>
      </c>
      <c r="R10" s="53">
        <v>1474</v>
      </c>
      <c r="S10" s="53">
        <v>1474</v>
      </c>
      <c r="T10" s="53">
        <v>21</v>
      </c>
      <c r="U10" s="155">
        <v>8</v>
      </c>
      <c r="V10" s="156">
        <v>296718.48149999999</v>
      </c>
      <c r="W10" s="156">
        <v>551048.60850000009</v>
      </c>
      <c r="X10" s="157">
        <v>650</v>
      </c>
      <c r="Y10" s="157">
        <v>650</v>
      </c>
      <c r="Z10" s="157">
        <f>X10-Y10</f>
        <v>0</v>
      </c>
      <c r="AA10" s="158" t="s">
        <v>122</v>
      </c>
      <c r="AB10" s="159">
        <v>1</v>
      </c>
      <c r="AC10" s="96">
        <v>850000</v>
      </c>
      <c r="AD10" s="55">
        <v>850000</v>
      </c>
      <c r="AE10" s="55">
        <v>1700000</v>
      </c>
      <c r="AF10" s="56">
        <v>0</v>
      </c>
      <c r="AG10" s="56">
        <v>0</v>
      </c>
      <c r="AH10" s="56">
        <v>337767.09</v>
      </c>
      <c r="AI10" s="56">
        <v>0</v>
      </c>
      <c r="AJ10" s="56">
        <f>AF10+AG10+AH10+AI10</f>
        <v>337767.09</v>
      </c>
      <c r="AK10" s="56">
        <v>0</v>
      </c>
      <c r="AL10" s="56">
        <v>0</v>
      </c>
      <c r="AM10" s="56">
        <v>0</v>
      </c>
      <c r="AN10" s="56">
        <v>0</v>
      </c>
      <c r="AO10" s="56">
        <f>AK10+AL10+AM10+AN10</f>
        <v>0</v>
      </c>
      <c r="AP10" s="56">
        <v>0</v>
      </c>
      <c r="AQ10" s="56">
        <v>0</v>
      </c>
      <c r="AR10" s="56">
        <v>0</v>
      </c>
      <c r="AS10" s="201">
        <v>838678.77</v>
      </c>
      <c r="AT10" s="56">
        <f>AP10+AQ10+AR10+AS10</f>
        <v>838678.77</v>
      </c>
      <c r="AU10" s="56"/>
      <c r="AV10" s="56"/>
      <c r="AW10" s="56"/>
      <c r="AX10" s="56"/>
      <c r="AY10" s="56">
        <f>AU10+AV10+AW10+AX10</f>
        <v>0</v>
      </c>
      <c r="AZ10" s="55">
        <f>BB10/2</f>
        <v>843222.93</v>
      </c>
      <c r="BA10" s="55">
        <f>BB10/2</f>
        <v>843222.93</v>
      </c>
      <c r="BB10" s="55">
        <f>510000+AJ10+AO10+AT10+AY10</f>
        <v>1686445.86</v>
      </c>
      <c r="BC10" s="55">
        <f>BE10/2</f>
        <v>6777.0699999999488</v>
      </c>
      <c r="BD10" s="55">
        <f>BE10/2</f>
        <v>6777.0699999999488</v>
      </c>
      <c r="BE10" s="55">
        <f>AE10-BB10</f>
        <v>13554.139999999898</v>
      </c>
      <c r="BF10" s="91">
        <f>BB10*100/AE10</f>
        <v>99.202697647058827</v>
      </c>
      <c r="BG10" s="155" t="s">
        <v>118</v>
      </c>
      <c r="BH10" s="155" t="s">
        <v>73</v>
      </c>
      <c r="BI10" s="164">
        <v>41141</v>
      </c>
      <c r="BJ10" s="164">
        <v>41137</v>
      </c>
      <c r="BK10" s="164">
        <v>41300</v>
      </c>
      <c r="BL10" s="164">
        <v>41300</v>
      </c>
      <c r="BM10" s="165" t="s">
        <v>117</v>
      </c>
      <c r="BN10" s="165" t="s">
        <v>117</v>
      </c>
      <c r="BO10" s="185" t="s">
        <v>152</v>
      </c>
      <c r="BP10" s="210"/>
      <c r="BQ10" s="107"/>
      <c r="BR10" s="178"/>
      <c r="BS10" s="107"/>
      <c r="BT10" s="107"/>
      <c r="BU10" s="107"/>
      <c r="BV10" s="107"/>
      <c r="BW10" s="107"/>
      <c r="BX10" s="108"/>
    </row>
    <row r="11" spans="1:78" s="49" customFormat="1" ht="125.25" customHeight="1" x14ac:dyDescent="0.2">
      <c r="A11" s="50">
        <v>115</v>
      </c>
      <c r="B11" s="51">
        <v>17</v>
      </c>
      <c r="C11" s="51">
        <v>18</v>
      </c>
      <c r="D11" s="50">
        <v>2</v>
      </c>
      <c r="E11" s="51">
        <v>3</v>
      </c>
      <c r="F11" s="52" t="s">
        <v>71</v>
      </c>
      <c r="G11" s="52" t="s">
        <v>72</v>
      </c>
      <c r="H11" s="51">
        <v>2011</v>
      </c>
      <c r="I11" s="51" t="s">
        <v>67</v>
      </c>
      <c r="J11" s="53">
        <v>812</v>
      </c>
      <c r="K11" s="53">
        <v>627</v>
      </c>
      <c r="L11" s="53">
        <f t="shared" ref="L11" si="1">+J11+K11</f>
        <v>1439</v>
      </c>
      <c r="M11" s="53">
        <v>26</v>
      </c>
      <c r="N11" s="53">
        <v>9</v>
      </c>
      <c r="O11" s="53">
        <f>+M11+N11</f>
        <v>35</v>
      </c>
      <c r="P11" s="54">
        <f t="shared" si="0"/>
        <v>1474</v>
      </c>
      <c r="Q11" s="53">
        <v>1</v>
      </c>
      <c r="R11" s="53">
        <v>1474</v>
      </c>
      <c r="S11" s="53">
        <v>1474</v>
      </c>
      <c r="T11" s="53">
        <v>21</v>
      </c>
      <c r="U11" s="155">
        <v>9</v>
      </c>
      <c r="V11" s="156">
        <v>506878.337</v>
      </c>
      <c r="W11" s="156">
        <v>941345.48300000001</v>
      </c>
      <c r="X11" s="160">
        <v>218</v>
      </c>
      <c r="Y11" s="160">
        <v>218</v>
      </c>
      <c r="Z11" s="160">
        <f>+X11-Y11</f>
        <v>0</v>
      </c>
      <c r="AA11" s="155" t="s">
        <v>121</v>
      </c>
      <c r="AB11" s="161">
        <v>1</v>
      </c>
      <c r="AC11" s="55">
        <v>840000</v>
      </c>
      <c r="AD11" s="55">
        <v>840000</v>
      </c>
      <c r="AE11" s="55">
        <v>1680000</v>
      </c>
      <c r="AF11" s="56">
        <v>0</v>
      </c>
      <c r="AG11" s="56">
        <v>0</v>
      </c>
      <c r="AH11" s="56">
        <v>162351.79</v>
      </c>
      <c r="AI11" s="56">
        <v>0</v>
      </c>
      <c r="AJ11" s="56">
        <f>AF11+AG11+AH11+AI11</f>
        <v>162351.79</v>
      </c>
      <c r="AK11" s="56">
        <v>0</v>
      </c>
      <c r="AL11" s="56">
        <v>0</v>
      </c>
      <c r="AM11" s="56">
        <v>0</v>
      </c>
      <c r="AN11" s="56">
        <v>0</v>
      </c>
      <c r="AO11" s="56">
        <f>AK11+AL11+AM11+AN11</f>
        <v>0</v>
      </c>
      <c r="AP11" s="56">
        <v>0</v>
      </c>
      <c r="AQ11" s="56">
        <v>0</v>
      </c>
      <c r="AR11" s="56">
        <v>0</v>
      </c>
      <c r="AS11" s="201">
        <v>231658.19</v>
      </c>
      <c r="AT11" s="56">
        <f t="shared" ref="AT11:AT13" si="2">AP11+AQ11+AR11+AS11</f>
        <v>231658.19</v>
      </c>
      <c r="AU11" s="56"/>
      <c r="AV11" s="56"/>
      <c r="AW11" s="56"/>
      <c r="AX11" s="56"/>
      <c r="AY11" s="56">
        <f t="shared" ref="AY11:AY14" si="3">AU11+AV11+AW11+AX11</f>
        <v>0</v>
      </c>
      <c r="AZ11" s="55">
        <f>BB11/2</f>
        <v>452004.99</v>
      </c>
      <c r="BA11" s="55">
        <f>BB11/2</f>
        <v>452004.99</v>
      </c>
      <c r="BB11" s="55">
        <f t="shared" ref="BB11:BB14" si="4">510000+AJ11+AO11+AT11+AY11</f>
        <v>904009.98</v>
      </c>
      <c r="BC11" s="55">
        <f>BE11/2</f>
        <v>387995.01</v>
      </c>
      <c r="BD11" s="55">
        <f>BE11/2</f>
        <v>387995.01</v>
      </c>
      <c r="BE11" s="55">
        <f>AE11-BB11</f>
        <v>775990.02</v>
      </c>
      <c r="BF11" s="92">
        <f>BB11*100/AE11</f>
        <v>53.810117857142856</v>
      </c>
      <c r="BG11" s="155" t="s">
        <v>118</v>
      </c>
      <c r="BH11" s="155" t="s">
        <v>73</v>
      </c>
      <c r="BI11" s="164">
        <v>41141</v>
      </c>
      <c r="BJ11" s="164">
        <v>41137</v>
      </c>
      <c r="BK11" s="164">
        <v>41300</v>
      </c>
      <c r="BL11" s="164">
        <v>41380</v>
      </c>
      <c r="BM11" s="165" t="s">
        <v>117</v>
      </c>
      <c r="BN11" s="165" t="s">
        <v>117</v>
      </c>
      <c r="BO11" s="208" t="s">
        <v>151</v>
      </c>
      <c r="BP11" s="210"/>
      <c r="BQ11" s="109"/>
      <c r="BR11" s="109"/>
      <c r="BS11" s="109"/>
      <c r="BT11" s="109"/>
      <c r="BU11" s="109"/>
      <c r="BV11" s="109"/>
      <c r="BW11" s="109"/>
      <c r="BX11" s="109"/>
      <c r="BZ11" s="97"/>
    </row>
    <row r="12" spans="1:78" s="41" customFormat="1" ht="152.25" customHeight="1" x14ac:dyDescent="0.2">
      <c r="A12" s="25">
        <v>121</v>
      </c>
      <c r="B12" s="24">
        <v>17</v>
      </c>
      <c r="C12" s="24">
        <v>18</v>
      </c>
      <c r="D12" s="28">
        <v>3</v>
      </c>
      <c r="E12" s="24">
        <v>3</v>
      </c>
      <c r="F12" s="26" t="s">
        <v>75</v>
      </c>
      <c r="G12" s="26" t="s">
        <v>75</v>
      </c>
      <c r="H12" s="68">
        <v>2011</v>
      </c>
      <c r="I12" s="24" t="s">
        <v>67</v>
      </c>
      <c r="J12" s="66">
        <v>244</v>
      </c>
      <c r="K12" s="66">
        <v>212</v>
      </c>
      <c r="L12" s="66">
        <f>+J12+K12</f>
        <v>456</v>
      </c>
      <c r="M12" s="69">
        <v>0</v>
      </c>
      <c r="N12" s="69">
        <v>0</v>
      </c>
      <c r="O12" s="69">
        <v>0</v>
      </c>
      <c r="P12" s="29">
        <f t="shared" si="0"/>
        <v>456</v>
      </c>
      <c r="Q12" s="39">
        <v>1</v>
      </c>
      <c r="R12" s="39">
        <v>456</v>
      </c>
      <c r="S12" s="39">
        <v>456</v>
      </c>
      <c r="T12" s="69">
        <v>21</v>
      </c>
      <c r="U12" s="31">
        <v>3</v>
      </c>
      <c r="V12" s="162">
        <v>42427.444499999998</v>
      </c>
      <c r="W12" s="162">
        <v>78793.825500000006</v>
      </c>
      <c r="X12" s="79">
        <v>12</v>
      </c>
      <c r="Y12" s="79">
        <v>12</v>
      </c>
      <c r="Z12" s="79">
        <f>+X12-Y12</f>
        <v>0</v>
      </c>
      <c r="AA12" s="36" t="s">
        <v>120</v>
      </c>
      <c r="AB12" s="163">
        <v>1</v>
      </c>
      <c r="AC12" s="38">
        <v>62908</v>
      </c>
      <c r="AD12" s="38">
        <v>62908</v>
      </c>
      <c r="AE12" s="38">
        <v>125816</v>
      </c>
      <c r="AF12" s="27">
        <v>0</v>
      </c>
      <c r="AG12" s="27">
        <v>0</v>
      </c>
      <c r="AH12" s="27">
        <v>0</v>
      </c>
      <c r="AI12" s="27">
        <v>110402.03</v>
      </c>
      <c r="AJ12" s="27">
        <f>AF12+AG12+AH12+AI12</f>
        <v>110402.03</v>
      </c>
      <c r="AK12" s="27">
        <v>10819.24</v>
      </c>
      <c r="AL12" s="27">
        <v>0</v>
      </c>
      <c r="AM12" s="27">
        <v>0</v>
      </c>
      <c r="AN12" s="27">
        <v>0</v>
      </c>
      <c r="AO12" s="27">
        <f>AK12+AL12+AM12+AN12</f>
        <v>10819.24</v>
      </c>
      <c r="AP12" s="27">
        <v>0</v>
      </c>
      <c r="AQ12" s="27">
        <v>0</v>
      </c>
      <c r="AR12" s="27">
        <v>0</v>
      </c>
      <c r="AS12" s="203">
        <v>0</v>
      </c>
      <c r="AT12" s="56">
        <f t="shared" si="2"/>
        <v>0</v>
      </c>
      <c r="AU12" s="56"/>
      <c r="AV12" s="56"/>
      <c r="AW12" s="56"/>
      <c r="AX12" s="56"/>
      <c r="AY12" s="56">
        <f t="shared" si="3"/>
        <v>0</v>
      </c>
      <c r="AZ12" s="38">
        <f>BB12/2</f>
        <v>315610.63500000001</v>
      </c>
      <c r="BA12" s="38">
        <f>BB12/2</f>
        <v>315610.63500000001</v>
      </c>
      <c r="BB12" s="55">
        <f t="shared" si="4"/>
        <v>631221.27</v>
      </c>
      <c r="BC12" s="38">
        <f>BE12/2</f>
        <v>-252702.63500000001</v>
      </c>
      <c r="BD12" s="38">
        <f>BE12/2</f>
        <v>-252702.63500000001</v>
      </c>
      <c r="BE12" s="38">
        <f>AE12-BB12</f>
        <v>-505405.27</v>
      </c>
      <c r="BF12" s="67">
        <f t="shared" ref="BF12:BF13" si="5">BB12/AE12</f>
        <v>5.0170190595790682</v>
      </c>
      <c r="BG12" s="155" t="s">
        <v>118</v>
      </c>
      <c r="BH12" s="31" t="s">
        <v>73</v>
      </c>
      <c r="BI12" s="166">
        <v>41450</v>
      </c>
      <c r="BJ12" s="30">
        <v>41464</v>
      </c>
      <c r="BK12" s="166">
        <v>41453</v>
      </c>
      <c r="BL12" s="30">
        <v>41528</v>
      </c>
      <c r="BM12" s="167" t="s">
        <v>117</v>
      </c>
      <c r="BN12" s="167" t="s">
        <v>117</v>
      </c>
      <c r="BO12" s="185" t="s">
        <v>153</v>
      </c>
      <c r="BP12" s="109"/>
      <c r="BQ12" s="176"/>
      <c r="BR12" s="176"/>
      <c r="BS12" s="176"/>
      <c r="BT12" s="176"/>
      <c r="BU12" s="176"/>
      <c r="BV12" s="176"/>
      <c r="BW12" s="176"/>
      <c r="BX12" s="176"/>
      <c r="BY12" s="176"/>
    </row>
    <row r="13" spans="1:78" s="7" customFormat="1" ht="152.25" customHeight="1" x14ac:dyDescent="0.2">
      <c r="A13" s="43">
        <v>122</v>
      </c>
      <c r="B13" s="43">
        <v>17</v>
      </c>
      <c r="C13" s="43">
        <v>18</v>
      </c>
      <c r="D13" s="42">
        <v>4</v>
      </c>
      <c r="E13" s="43">
        <v>1</v>
      </c>
      <c r="F13" s="20" t="s">
        <v>76</v>
      </c>
      <c r="G13" s="23" t="s">
        <v>77</v>
      </c>
      <c r="H13" s="44">
        <v>2011</v>
      </c>
      <c r="I13" s="43" t="s">
        <v>67</v>
      </c>
      <c r="J13" s="58">
        <v>65</v>
      </c>
      <c r="K13" s="58">
        <v>67</v>
      </c>
      <c r="L13" s="58">
        <f>J13+K13</f>
        <v>132</v>
      </c>
      <c r="M13" s="59">
        <v>0</v>
      </c>
      <c r="N13" s="59">
        <v>0</v>
      </c>
      <c r="O13" s="59">
        <f>M13+N13</f>
        <v>0</v>
      </c>
      <c r="P13" s="59">
        <f t="shared" si="0"/>
        <v>132</v>
      </c>
      <c r="Q13" s="60">
        <v>0</v>
      </c>
      <c r="R13" s="61">
        <v>132</v>
      </c>
      <c r="S13" s="61">
        <v>132</v>
      </c>
      <c r="T13" s="59">
        <v>5</v>
      </c>
      <c r="U13" s="22">
        <v>0</v>
      </c>
      <c r="V13" s="64">
        <v>0</v>
      </c>
      <c r="W13" s="64">
        <v>0</v>
      </c>
      <c r="X13" s="46">
        <f>77+80</f>
        <v>157</v>
      </c>
      <c r="Y13" s="46">
        <v>112.74</v>
      </c>
      <c r="Z13" s="47">
        <v>44.26</v>
      </c>
      <c r="AA13" s="34">
        <v>8</v>
      </c>
      <c r="AB13" s="62">
        <v>1</v>
      </c>
      <c r="AC13" s="35">
        <v>36495</v>
      </c>
      <c r="AD13" s="35">
        <v>36495</v>
      </c>
      <c r="AE13" s="35">
        <v>72990</v>
      </c>
      <c r="AF13" s="21">
        <v>0</v>
      </c>
      <c r="AG13" s="21">
        <v>0</v>
      </c>
      <c r="AH13" s="21">
        <v>0</v>
      </c>
      <c r="AI13" s="21">
        <v>0</v>
      </c>
      <c r="AJ13" s="21">
        <f>AF13+AG13+AH13+AI13</f>
        <v>0</v>
      </c>
      <c r="AK13" s="21">
        <v>0</v>
      </c>
      <c r="AL13" s="21">
        <v>0</v>
      </c>
      <c r="AM13" s="21">
        <v>0</v>
      </c>
      <c r="AN13" s="21">
        <v>0</v>
      </c>
      <c r="AO13" s="21">
        <f>AK13+AL13+AM13+AN13</f>
        <v>0</v>
      </c>
      <c r="AP13" s="174">
        <v>0</v>
      </c>
      <c r="AQ13" s="174">
        <v>0</v>
      </c>
      <c r="AR13" s="27">
        <v>0</v>
      </c>
      <c r="AS13" s="203">
        <v>0</v>
      </c>
      <c r="AT13" s="48">
        <f t="shared" si="2"/>
        <v>0</v>
      </c>
      <c r="AU13" s="48"/>
      <c r="AV13" s="48"/>
      <c r="AW13" s="48"/>
      <c r="AX13" s="48"/>
      <c r="AY13" s="48">
        <f t="shared" si="3"/>
        <v>0</v>
      </c>
      <c r="AZ13" s="35">
        <v>0</v>
      </c>
      <c r="BA13" s="35">
        <v>0</v>
      </c>
      <c r="BB13" s="222">
        <f t="shared" si="4"/>
        <v>510000</v>
      </c>
      <c r="BC13" s="35">
        <v>36495</v>
      </c>
      <c r="BD13" s="35">
        <v>36495</v>
      </c>
      <c r="BE13" s="35">
        <v>72990</v>
      </c>
      <c r="BF13" s="65">
        <f t="shared" si="5"/>
        <v>6.9872585285655573</v>
      </c>
      <c r="BG13" s="31" t="s">
        <v>74</v>
      </c>
      <c r="BH13" s="31" t="s">
        <v>66</v>
      </c>
      <c r="BI13" s="168">
        <v>41352</v>
      </c>
      <c r="BJ13" s="168">
        <v>41352</v>
      </c>
      <c r="BK13" s="168">
        <v>41423</v>
      </c>
      <c r="BL13" s="168" t="s">
        <v>70</v>
      </c>
      <c r="BM13" s="132" t="s">
        <v>117</v>
      </c>
      <c r="BN13" s="132" t="s">
        <v>117</v>
      </c>
      <c r="BO13" s="170" t="s">
        <v>88</v>
      </c>
      <c r="BP13" s="213" t="s">
        <v>139</v>
      </c>
      <c r="BQ13" s="177"/>
      <c r="BS13" s="178"/>
      <c r="BT13" s="177"/>
      <c r="BU13" s="177"/>
      <c r="BV13" s="177"/>
      <c r="BW13" s="177"/>
      <c r="BX13" s="177"/>
      <c r="BY13" s="177"/>
    </row>
    <row r="14" spans="1:78" s="41" customFormat="1" ht="165.75" customHeight="1" x14ac:dyDescent="0.2">
      <c r="A14" s="19">
        <v>123</v>
      </c>
      <c r="B14" s="22">
        <v>17</v>
      </c>
      <c r="C14" s="22">
        <v>18</v>
      </c>
      <c r="D14" s="71">
        <v>5</v>
      </c>
      <c r="E14" s="22">
        <v>1</v>
      </c>
      <c r="F14" s="20" t="s">
        <v>78</v>
      </c>
      <c r="G14" s="23" t="s">
        <v>79</v>
      </c>
      <c r="H14" s="63">
        <v>2011</v>
      </c>
      <c r="I14" s="22" t="s">
        <v>67</v>
      </c>
      <c r="J14" s="72">
        <v>132</v>
      </c>
      <c r="K14" s="72">
        <v>214</v>
      </c>
      <c r="L14" s="72">
        <f>K14+J14</f>
        <v>346</v>
      </c>
      <c r="M14" s="73">
        <v>39</v>
      </c>
      <c r="N14" s="73">
        <v>36</v>
      </c>
      <c r="O14" s="73">
        <f>M14+N14</f>
        <v>75</v>
      </c>
      <c r="P14" s="59">
        <f t="shared" si="0"/>
        <v>421</v>
      </c>
      <c r="Q14" s="45">
        <v>0</v>
      </c>
      <c r="R14" s="45">
        <v>421</v>
      </c>
      <c r="S14" s="45">
        <v>421</v>
      </c>
      <c r="T14" s="73">
        <v>24</v>
      </c>
      <c r="U14" s="130">
        <v>12</v>
      </c>
      <c r="V14" s="64">
        <v>109572.28449999999</v>
      </c>
      <c r="W14" s="64">
        <v>203491.38549999997</v>
      </c>
      <c r="X14" s="46">
        <v>54</v>
      </c>
      <c r="Y14" s="46">
        <v>54</v>
      </c>
      <c r="Z14" s="47">
        <f>+X14-Y14</f>
        <v>0</v>
      </c>
      <c r="AA14" s="34"/>
      <c r="AB14" s="62">
        <v>1</v>
      </c>
      <c r="AC14" s="35">
        <v>181200</v>
      </c>
      <c r="AD14" s="35">
        <v>181200</v>
      </c>
      <c r="AE14" s="35">
        <v>362400</v>
      </c>
      <c r="AF14" s="21">
        <v>0</v>
      </c>
      <c r="AG14" s="21">
        <v>0</v>
      </c>
      <c r="AH14" s="21">
        <v>0</v>
      </c>
      <c r="AI14" s="21">
        <v>0</v>
      </c>
      <c r="AJ14" s="21">
        <f>AF14+AG14+AH14+AI14</f>
        <v>0</v>
      </c>
      <c r="AK14" s="21">
        <v>0</v>
      </c>
      <c r="AL14" s="21">
        <v>0</v>
      </c>
      <c r="AM14" s="122">
        <v>146341.82999999999</v>
      </c>
      <c r="AN14" s="21">
        <f>146341.83+20380.01</f>
        <v>166721.84</v>
      </c>
      <c r="AO14" s="21">
        <f>AK14+AL14+AM14+AN14</f>
        <v>313063.67</v>
      </c>
      <c r="AP14" s="174">
        <v>0</v>
      </c>
      <c r="AQ14" s="174">
        <v>0</v>
      </c>
      <c r="AR14" s="27">
        <v>49300</v>
      </c>
      <c r="AS14" s="203">
        <v>0</v>
      </c>
      <c r="AT14" s="48">
        <f>AP14+AQ14+AR14+AS14</f>
        <v>49300</v>
      </c>
      <c r="AU14" s="48"/>
      <c r="AV14" s="48"/>
      <c r="AW14" s="48"/>
      <c r="AX14" s="48"/>
      <c r="AY14" s="48">
        <f t="shared" si="3"/>
        <v>0</v>
      </c>
      <c r="AZ14" s="35">
        <f>(BB14/2)</f>
        <v>436181.83499999996</v>
      </c>
      <c r="BA14" s="35">
        <f>BB14/2</f>
        <v>436181.83499999996</v>
      </c>
      <c r="BB14" s="222">
        <f t="shared" si="4"/>
        <v>872363.66999999993</v>
      </c>
      <c r="BC14" s="35">
        <f>BE14/2</f>
        <v>-254981.83499999996</v>
      </c>
      <c r="BD14" s="35">
        <f>BE14/2</f>
        <v>-254981.83499999996</v>
      </c>
      <c r="BE14" s="35">
        <f>AE14-BB14</f>
        <v>-509963.66999999993</v>
      </c>
      <c r="BF14" s="65">
        <f>BB14/AE14</f>
        <v>2.4071845198675494</v>
      </c>
      <c r="BG14" s="206" t="s">
        <v>118</v>
      </c>
      <c r="BH14" s="126" t="s">
        <v>73</v>
      </c>
      <c r="BI14" s="63" t="s">
        <v>89</v>
      </c>
      <c r="BJ14" s="132" t="s">
        <v>117</v>
      </c>
      <c r="BK14" s="74" t="s">
        <v>90</v>
      </c>
      <c r="BL14" s="129" t="s">
        <v>119</v>
      </c>
      <c r="BM14" s="132" t="s">
        <v>117</v>
      </c>
      <c r="BN14" s="132" t="s">
        <v>117</v>
      </c>
      <c r="BO14" s="170" t="s">
        <v>154</v>
      </c>
      <c r="BP14" s="212"/>
      <c r="BQ14" s="179"/>
      <c r="BR14" s="184"/>
      <c r="BS14" s="179"/>
      <c r="BT14" s="179"/>
      <c r="BU14" s="179"/>
      <c r="BV14" s="179"/>
      <c r="BW14" s="179"/>
      <c r="BX14" s="179"/>
      <c r="BY14" s="179"/>
    </row>
    <row r="17" spans="1:31" ht="15.75" x14ac:dyDescent="0.25">
      <c r="A17" s="76"/>
      <c r="B17" s="76"/>
      <c r="C17" s="76"/>
      <c r="D17" s="76"/>
      <c r="E17" s="76"/>
      <c r="F17" s="76"/>
      <c r="G17" s="76"/>
      <c r="H17" s="76"/>
      <c r="I17" s="76"/>
      <c r="J17" s="76"/>
    </row>
    <row r="20" spans="1:31" ht="10.15" customHeight="1" x14ac:dyDescent="0.2">
      <c r="I20" s="227" t="s">
        <v>24</v>
      </c>
      <c r="J20" s="227"/>
      <c r="K20" s="227"/>
      <c r="L20" s="243" t="s">
        <v>87</v>
      </c>
      <c r="M20" s="244"/>
      <c r="N20" s="244"/>
      <c r="O20" s="244"/>
      <c r="P20" s="245"/>
      <c r="Q20" s="263" t="s">
        <v>100</v>
      </c>
      <c r="R20" s="264"/>
      <c r="S20" s="265"/>
      <c r="T20" s="263" t="s">
        <v>32</v>
      </c>
      <c r="U20" s="264"/>
      <c r="V20" s="265"/>
    </row>
    <row r="21" spans="1:31" ht="28.9" customHeight="1" x14ac:dyDescent="0.2">
      <c r="A21" s="136"/>
      <c r="B21" s="136"/>
      <c r="C21" s="136"/>
      <c r="F21" s="225" t="s">
        <v>6</v>
      </c>
      <c r="G21" s="225" t="s">
        <v>38</v>
      </c>
      <c r="H21" s="225" t="s">
        <v>39</v>
      </c>
      <c r="I21" s="227"/>
      <c r="J21" s="227"/>
      <c r="K21" s="227"/>
      <c r="L21" s="246"/>
      <c r="M21" s="247"/>
      <c r="N21" s="247"/>
      <c r="O21" s="247"/>
      <c r="P21" s="248"/>
      <c r="Q21" s="266"/>
      <c r="R21" s="267"/>
      <c r="S21" s="268"/>
      <c r="T21" s="266"/>
      <c r="U21" s="267"/>
      <c r="V21" s="268"/>
    </row>
    <row r="22" spans="1:31" ht="39.75" customHeight="1" x14ac:dyDescent="0.2">
      <c r="A22" s="136"/>
      <c r="B22" s="136"/>
      <c r="C22" s="136"/>
      <c r="F22" s="226"/>
      <c r="G22" s="226"/>
      <c r="H22" s="226"/>
      <c r="I22" s="3" t="s">
        <v>25</v>
      </c>
      <c r="J22" s="3" t="s">
        <v>26</v>
      </c>
      <c r="K22" s="3" t="s">
        <v>12</v>
      </c>
      <c r="L22" s="105" t="s">
        <v>28</v>
      </c>
      <c r="M22" s="105" t="s">
        <v>29</v>
      </c>
      <c r="N22" s="105" t="s">
        <v>54</v>
      </c>
      <c r="O22" s="105" t="s">
        <v>55</v>
      </c>
      <c r="P22" s="105" t="s">
        <v>12</v>
      </c>
      <c r="Q22" s="3" t="s">
        <v>25</v>
      </c>
      <c r="R22" s="3" t="s">
        <v>26</v>
      </c>
      <c r="S22" s="3" t="s">
        <v>12</v>
      </c>
      <c r="T22" s="3" t="s">
        <v>25</v>
      </c>
      <c r="U22" s="3" t="s">
        <v>26</v>
      </c>
      <c r="V22" s="3" t="s">
        <v>12</v>
      </c>
    </row>
    <row r="23" spans="1:31" x14ac:dyDescent="0.2">
      <c r="X23" s="153"/>
      <c r="Y23" s="153"/>
      <c r="Z23" s="153"/>
    </row>
    <row r="24" spans="1:31" ht="175.5" customHeight="1" x14ac:dyDescent="0.2">
      <c r="A24" s="137"/>
      <c r="B24" s="137"/>
      <c r="C24" s="137"/>
      <c r="D24" s="137"/>
      <c r="E24" s="137"/>
      <c r="F24" s="114" t="s">
        <v>99</v>
      </c>
      <c r="G24" s="115">
        <v>2011</v>
      </c>
      <c r="H24" s="112" t="s">
        <v>67</v>
      </c>
      <c r="I24" s="133">
        <f>(K24/2)</f>
        <v>67014.48</v>
      </c>
      <c r="J24" s="133">
        <v>67014.48</v>
      </c>
      <c r="K24" s="113">
        <v>134028.96</v>
      </c>
      <c r="L24" s="134"/>
      <c r="M24" s="134"/>
      <c r="N24" s="134"/>
      <c r="O24" s="134">
        <v>0</v>
      </c>
      <c r="P24" s="134">
        <v>0</v>
      </c>
      <c r="Q24" s="133">
        <f>(S24/2)</f>
        <v>40135</v>
      </c>
      <c r="R24" s="133">
        <v>40135</v>
      </c>
      <c r="S24" s="133">
        <v>80270</v>
      </c>
      <c r="T24" s="133">
        <f>(V24/2)</f>
        <v>26879.479999999996</v>
      </c>
      <c r="U24" s="133">
        <v>26879.479999999996</v>
      </c>
      <c r="V24" s="134">
        <f>(K24-S24)</f>
        <v>53758.959999999992</v>
      </c>
      <c r="W24" s="269" t="s">
        <v>155</v>
      </c>
      <c r="X24" s="269"/>
      <c r="Y24" s="269"/>
      <c r="Z24" s="269"/>
    </row>
    <row r="25" spans="1:31" x14ac:dyDescent="0.2">
      <c r="A25" s="40"/>
      <c r="B25" s="40"/>
      <c r="C25" s="40"/>
      <c r="D25" s="40"/>
      <c r="E25" s="40"/>
      <c r="G25" s="111"/>
      <c r="I25" s="135"/>
      <c r="J25" s="135"/>
      <c r="L25" s="135"/>
      <c r="M25" s="135"/>
      <c r="N25" s="135"/>
      <c r="O25" s="135"/>
      <c r="P25" s="135"/>
      <c r="X25" s="154"/>
      <c r="Y25" s="154"/>
      <c r="Z25" s="154"/>
    </row>
    <row r="26" spans="1:31" ht="204.75" customHeight="1" x14ac:dyDescent="0.2">
      <c r="A26" s="138"/>
      <c r="B26" s="138"/>
      <c r="C26" s="138"/>
      <c r="D26" s="138"/>
      <c r="E26" s="138"/>
      <c r="F26" s="128" t="s">
        <v>101</v>
      </c>
      <c r="G26" s="115">
        <v>2011</v>
      </c>
      <c r="H26" s="112" t="s">
        <v>67</v>
      </c>
      <c r="I26" s="133">
        <f>(K26/2)</f>
        <v>4065.2750000000001</v>
      </c>
      <c r="J26" s="133">
        <v>4065.2750000000001</v>
      </c>
      <c r="K26" s="113">
        <v>8130.55</v>
      </c>
      <c r="L26" s="134"/>
      <c r="M26" s="134"/>
      <c r="N26" s="134"/>
      <c r="O26" s="134">
        <v>0</v>
      </c>
      <c r="P26" s="134">
        <v>0</v>
      </c>
      <c r="Q26" s="134">
        <v>0</v>
      </c>
      <c r="R26" s="134">
        <v>0</v>
      </c>
      <c r="S26" s="134">
        <v>0</v>
      </c>
      <c r="T26" s="134">
        <f>V26/2</f>
        <v>4065.2750000000001</v>
      </c>
      <c r="U26" s="134">
        <f>V26/2</f>
        <v>4065.2750000000001</v>
      </c>
      <c r="V26" s="134">
        <f>K26-S26</f>
        <v>8130.55</v>
      </c>
      <c r="W26" s="259" t="s">
        <v>156</v>
      </c>
      <c r="X26" s="260"/>
      <c r="Y26" s="260"/>
      <c r="Z26" s="261"/>
      <c r="AA26" s="271"/>
      <c r="AB26" s="272"/>
      <c r="AC26" s="272"/>
      <c r="AD26" s="272"/>
      <c r="AE26" s="272"/>
    </row>
    <row r="27" spans="1:31" x14ac:dyDescent="0.2">
      <c r="F27" s="110"/>
      <c r="G27" s="112"/>
      <c r="H27" s="110"/>
      <c r="I27" s="110"/>
      <c r="J27" s="110"/>
      <c r="K27" s="110"/>
      <c r="L27" s="110"/>
      <c r="M27" s="110"/>
      <c r="N27" s="110"/>
      <c r="O27" s="110"/>
      <c r="P27" s="110"/>
      <c r="Q27" s="110"/>
      <c r="R27" s="110"/>
      <c r="S27" s="110"/>
      <c r="T27" s="110"/>
      <c r="U27" s="110"/>
      <c r="V27" s="110"/>
    </row>
    <row r="28" spans="1:31" x14ac:dyDescent="0.2">
      <c r="G28" s="111"/>
    </row>
  </sheetData>
  <sheetProtection algorithmName="SHA-512" hashValue="aWRz+glycE5CG0v9JPzcH4eTU4B0PhioHzliy3khOZ21ZRlxZctkTOxLoL05xaP1F+wZ/B4waF/0N+xiOoV0Tg==" saltValue="dDsYqAP9WPiIH/3eZbga2A==" spinCount="100000" sheet="1" objects="1" scenarios="1"/>
  <mergeCells count="50">
    <mergeCell ref="AU6:AY7"/>
    <mergeCell ref="X7:Z7"/>
    <mergeCell ref="W26:Z26"/>
    <mergeCell ref="P6:P8"/>
    <mergeCell ref="L20:P21"/>
    <mergeCell ref="Q20:S21"/>
    <mergeCell ref="T20:V21"/>
    <mergeCell ref="W24:Z24"/>
    <mergeCell ref="S6:S8"/>
    <mergeCell ref="T6:T8"/>
    <mergeCell ref="U6:W6"/>
    <mergeCell ref="U7:V7"/>
    <mergeCell ref="W7:W8"/>
    <mergeCell ref="AA26:AE26"/>
    <mergeCell ref="AP6:AT7"/>
    <mergeCell ref="Q6:Q8"/>
    <mergeCell ref="BO6:BO8"/>
    <mergeCell ref="AA7:AA8"/>
    <mergeCell ref="BG6:BG8"/>
    <mergeCell ref="BI7:BJ7"/>
    <mergeCell ref="BK7:BL7"/>
    <mergeCell ref="BM7:BN7"/>
    <mergeCell ref="AC6:AE7"/>
    <mergeCell ref="AZ6:BE6"/>
    <mergeCell ref="AK6:AO7"/>
    <mergeCell ref="BC7:BE7"/>
    <mergeCell ref="BH7:BH8"/>
    <mergeCell ref="AB7:AB8"/>
    <mergeCell ref="AZ7:BB7"/>
    <mergeCell ref="BF6:BF8"/>
    <mergeCell ref="AF6:AJ7"/>
    <mergeCell ref="BI6:BN6"/>
    <mergeCell ref="A7:A8"/>
    <mergeCell ref="B7:B8"/>
    <mergeCell ref="C7:C8"/>
    <mergeCell ref="D7:D8"/>
    <mergeCell ref="E7:E8"/>
    <mergeCell ref="R6:R8"/>
    <mergeCell ref="F7:F8"/>
    <mergeCell ref="G7:G8"/>
    <mergeCell ref="H7:H8"/>
    <mergeCell ref="I7:I8"/>
    <mergeCell ref="M7:O7"/>
    <mergeCell ref="F6:I6"/>
    <mergeCell ref="J6:O6"/>
    <mergeCell ref="F21:F22"/>
    <mergeCell ref="G21:G22"/>
    <mergeCell ref="H21:H22"/>
    <mergeCell ref="I20:K21"/>
    <mergeCell ref="J7:L7"/>
  </mergeCells>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0"/>
  <sheetViews>
    <sheetView topLeftCell="AN1" workbookViewId="0">
      <selection activeCell="AS7" sqref="AS7"/>
    </sheetView>
  </sheetViews>
  <sheetFormatPr baseColWidth="10" defaultRowHeight="15" x14ac:dyDescent="0.25"/>
  <cols>
    <col min="1" max="1" width="4.42578125" bestFit="1" customWidth="1"/>
    <col min="2" max="2" width="4.5703125" bestFit="1" customWidth="1"/>
    <col min="3" max="3" width="3" bestFit="1" customWidth="1"/>
    <col min="4" max="4" width="2.7109375" bestFit="1" customWidth="1"/>
    <col min="5" max="5" width="4.5703125" bestFit="1" customWidth="1"/>
    <col min="6" max="6" width="18.85546875" customWidth="1"/>
    <col min="7" max="7" width="18.28515625" customWidth="1"/>
    <col min="8" max="8" width="11.7109375" bestFit="1" customWidth="1"/>
    <col min="10" max="10" width="8.140625" customWidth="1"/>
    <col min="11" max="11" width="8.85546875" customWidth="1"/>
    <col min="12" max="13" width="8.140625" customWidth="1"/>
    <col min="14" max="15" width="9" customWidth="1"/>
    <col min="16" max="16" width="12.5703125" customWidth="1"/>
    <col min="17" max="22" width="12.42578125" customWidth="1"/>
    <col min="23" max="23" width="9.5703125" customWidth="1"/>
    <col min="24" max="24" width="10.28515625" customWidth="1"/>
    <col min="25" max="25" width="12.5703125" customWidth="1"/>
    <col min="26" max="26" width="8.85546875" customWidth="1"/>
    <col min="27" max="37" width="10.28515625" customWidth="1"/>
    <col min="38" max="38" width="10.85546875" customWidth="1"/>
    <col min="39" max="39" width="12.85546875" customWidth="1"/>
    <col min="40" max="41" width="11.7109375" bestFit="1" customWidth="1"/>
    <col min="43" max="47" width="11.7109375" bestFit="1" customWidth="1"/>
    <col min="52" max="53" width="11.7109375" bestFit="1" customWidth="1"/>
    <col min="54" max="54" width="20" customWidth="1"/>
    <col min="55" max="55" width="30.42578125" customWidth="1"/>
    <col min="56" max="56" width="13.42578125" bestFit="1" customWidth="1"/>
    <col min="57" max="57" width="11.7109375" bestFit="1" customWidth="1"/>
    <col min="59" max="59" width="12.5703125" customWidth="1"/>
    <col min="60" max="60" width="16.42578125" customWidth="1"/>
    <col min="61" max="61" width="11.42578125" customWidth="1"/>
    <col min="62" max="62" width="9" customWidth="1"/>
    <col min="63" max="63" width="12.28515625" customWidth="1"/>
    <col min="64" max="64" width="9.28515625" customWidth="1"/>
    <col min="65" max="66" width="11.7109375" customWidth="1"/>
    <col min="67" max="67" width="16.5703125" customWidth="1"/>
  </cols>
  <sheetData>
    <row r="1" spans="1:61" ht="14.45" customHeight="1" x14ac:dyDescent="0.25">
      <c r="A1" s="278"/>
      <c r="B1" s="278"/>
      <c r="C1" s="278"/>
      <c r="D1" s="278"/>
      <c r="E1" s="278"/>
      <c r="F1" s="278"/>
      <c r="G1" s="278"/>
      <c r="H1" s="278"/>
    </row>
    <row r="2" spans="1:61" x14ac:dyDescent="0.25">
      <c r="A2" s="278"/>
      <c r="B2" s="278"/>
      <c r="C2" s="278"/>
      <c r="D2" s="278"/>
      <c r="E2" s="278"/>
      <c r="F2" s="278"/>
      <c r="G2" s="278"/>
      <c r="H2" s="278"/>
    </row>
    <row r="3" spans="1:61" s="5" customFormat="1" ht="25.5" customHeight="1" x14ac:dyDescent="0.25">
      <c r="A3" s="78"/>
      <c r="B3" s="78"/>
      <c r="C3" s="78"/>
      <c r="D3" s="78"/>
      <c r="E3" s="7"/>
      <c r="F3" s="232"/>
      <c r="G3" s="232"/>
      <c r="H3" s="232"/>
      <c r="I3" s="232"/>
      <c r="J3" s="9"/>
      <c r="K3" s="9"/>
      <c r="L3" s="9"/>
      <c r="O3" s="227" t="s">
        <v>24</v>
      </c>
      <c r="P3" s="227"/>
      <c r="Q3" s="227"/>
      <c r="R3" s="243" t="s">
        <v>138</v>
      </c>
      <c r="S3" s="244"/>
      <c r="T3" s="244"/>
      <c r="U3" s="244"/>
      <c r="V3" s="245"/>
      <c r="W3" s="243" t="s">
        <v>102</v>
      </c>
      <c r="X3" s="244"/>
      <c r="Y3" s="244"/>
      <c r="Z3" s="244"/>
      <c r="AA3" s="245"/>
      <c r="AB3" s="243" t="s">
        <v>140</v>
      </c>
      <c r="AC3" s="244"/>
      <c r="AD3" s="244"/>
      <c r="AE3" s="244"/>
      <c r="AF3" s="245"/>
      <c r="AG3" s="243" t="s">
        <v>164</v>
      </c>
      <c r="AH3" s="244"/>
      <c r="AI3" s="244"/>
      <c r="AJ3" s="244"/>
      <c r="AK3" s="245"/>
      <c r="AL3" s="242" t="s">
        <v>30</v>
      </c>
      <c r="AM3" s="242"/>
      <c r="AN3" s="242"/>
      <c r="AO3" s="242"/>
      <c r="AP3" s="242"/>
      <c r="AQ3" s="242"/>
      <c r="AR3" s="227" t="s">
        <v>33</v>
      </c>
      <c r="AS3" s="277" t="s">
        <v>34</v>
      </c>
      <c r="AT3" s="232" t="s">
        <v>35</v>
      </c>
      <c r="AU3" s="172" t="s">
        <v>36</v>
      </c>
      <c r="AV3" s="256"/>
      <c r="AW3" s="256"/>
      <c r="AX3" s="256"/>
      <c r="AY3" s="256"/>
      <c r="AZ3" s="256"/>
      <c r="BA3" s="256"/>
      <c r="BB3" s="237" t="s">
        <v>37</v>
      </c>
      <c r="BC3" s="7"/>
      <c r="BD3" s="7"/>
      <c r="BE3" s="7"/>
      <c r="BF3" s="7"/>
      <c r="BG3" s="7"/>
      <c r="BH3" s="7"/>
      <c r="BI3" s="7"/>
    </row>
    <row r="4" spans="1:61" s="5" customFormat="1" ht="62.25" customHeight="1" x14ac:dyDescent="0.25">
      <c r="A4" s="233" t="s">
        <v>0</v>
      </c>
      <c r="B4" s="233" t="s">
        <v>1</v>
      </c>
      <c r="C4" s="233" t="s">
        <v>2</v>
      </c>
      <c r="D4" s="235" t="s">
        <v>3</v>
      </c>
      <c r="E4" s="235" t="s">
        <v>4</v>
      </c>
      <c r="F4" s="225" t="s">
        <v>5</v>
      </c>
      <c r="G4" s="225" t="s">
        <v>6</v>
      </c>
      <c r="H4" s="225" t="s">
        <v>38</v>
      </c>
      <c r="I4" s="225" t="s">
        <v>39</v>
      </c>
      <c r="J4" s="257" t="s">
        <v>41</v>
      </c>
      <c r="K4" s="257"/>
      <c r="L4" s="258"/>
      <c r="M4" s="238" t="s">
        <v>23</v>
      </c>
      <c r="N4" s="254" t="s">
        <v>42</v>
      </c>
      <c r="O4" s="227"/>
      <c r="P4" s="227"/>
      <c r="Q4" s="227"/>
      <c r="R4" s="246"/>
      <c r="S4" s="247"/>
      <c r="T4" s="247"/>
      <c r="U4" s="247"/>
      <c r="V4" s="248"/>
      <c r="W4" s="246"/>
      <c r="X4" s="247"/>
      <c r="Y4" s="247"/>
      <c r="Z4" s="247"/>
      <c r="AA4" s="248"/>
      <c r="AB4" s="246"/>
      <c r="AC4" s="247"/>
      <c r="AD4" s="247"/>
      <c r="AE4" s="247"/>
      <c r="AF4" s="248"/>
      <c r="AG4" s="246"/>
      <c r="AH4" s="247"/>
      <c r="AI4" s="247"/>
      <c r="AJ4" s="247"/>
      <c r="AK4" s="248"/>
      <c r="AL4" s="249" t="s">
        <v>31</v>
      </c>
      <c r="AM4" s="250"/>
      <c r="AN4" s="251"/>
      <c r="AO4" s="249" t="s">
        <v>32</v>
      </c>
      <c r="AP4" s="250"/>
      <c r="AQ4" s="251"/>
      <c r="AR4" s="227"/>
      <c r="AS4" s="277"/>
      <c r="AT4" s="232"/>
      <c r="AU4" s="252" t="s">
        <v>43</v>
      </c>
      <c r="AV4" s="240" t="s">
        <v>45</v>
      </c>
      <c r="AW4" s="240"/>
      <c r="AX4" s="237" t="s">
        <v>46</v>
      </c>
      <c r="AY4" s="237"/>
      <c r="AZ4" s="237" t="s">
        <v>47</v>
      </c>
      <c r="BA4" s="241"/>
      <c r="BB4" s="237"/>
      <c r="BC4" s="7"/>
      <c r="BD4" s="7"/>
      <c r="BE4" s="7"/>
      <c r="BF4" s="7"/>
      <c r="BG4" s="7"/>
      <c r="BH4" s="7"/>
      <c r="BI4" s="7"/>
    </row>
    <row r="5" spans="1:61" s="5" customFormat="1" ht="110.25" customHeight="1" x14ac:dyDescent="0.25">
      <c r="A5" s="234"/>
      <c r="B5" s="234"/>
      <c r="C5" s="234"/>
      <c r="D5" s="236"/>
      <c r="E5" s="236"/>
      <c r="F5" s="226"/>
      <c r="G5" s="226"/>
      <c r="H5" s="226"/>
      <c r="I5" s="226"/>
      <c r="J5" s="11" t="s">
        <v>51</v>
      </c>
      <c r="K5" s="11" t="s">
        <v>52</v>
      </c>
      <c r="L5" s="12" t="s">
        <v>53</v>
      </c>
      <c r="M5" s="239"/>
      <c r="N5" s="255"/>
      <c r="O5" s="3" t="s">
        <v>25</v>
      </c>
      <c r="P5" s="3" t="s">
        <v>26</v>
      </c>
      <c r="Q5" s="3" t="s">
        <v>12</v>
      </c>
      <c r="R5" s="173" t="s">
        <v>28</v>
      </c>
      <c r="S5" s="173" t="s">
        <v>29</v>
      </c>
      <c r="T5" s="173" t="s">
        <v>54</v>
      </c>
      <c r="U5" s="173" t="s">
        <v>55</v>
      </c>
      <c r="V5" s="173" t="s">
        <v>12</v>
      </c>
      <c r="W5" s="173" t="s">
        <v>28</v>
      </c>
      <c r="X5" s="173" t="s">
        <v>29</v>
      </c>
      <c r="Y5" s="173" t="s">
        <v>54</v>
      </c>
      <c r="Z5" s="173" t="s">
        <v>55</v>
      </c>
      <c r="AA5" s="173" t="s">
        <v>12</v>
      </c>
      <c r="AB5" s="173" t="s">
        <v>28</v>
      </c>
      <c r="AC5" s="173" t="s">
        <v>29</v>
      </c>
      <c r="AD5" s="173" t="s">
        <v>54</v>
      </c>
      <c r="AE5" s="173" t="s">
        <v>55</v>
      </c>
      <c r="AF5" s="173" t="s">
        <v>12</v>
      </c>
      <c r="AG5" s="219" t="s">
        <v>28</v>
      </c>
      <c r="AH5" s="219" t="s">
        <v>29</v>
      </c>
      <c r="AI5" s="219" t="s">
        <v>54</v>
      </c>
      <c r="AJ5" s="219" t="s">
        <v>55</v>
      </c>
      <c r="AK5" s="219" t="s">
        <v>12</v>
      </c>
      <c r="AL5" s="3" t="s">
        <v>25</v>
      </c>
      <c r="AM5" s="3" t="s">
        <v>26</v>
      </c>
      <c r="AN5" s="3" t="s">
        <v>12</v>
      </c>
      <c r="AO5" s="3" t="s">
        <v>25</v>
      </c>
      <c r="AP5" s="3" t="s">
        <v>26</v>
      </c>
      <c r="AQ5" s="3" t="s">
        <v>12</v>
      </c>
      <c r="AR5" s="227"/>
      <c r="AS5" s="277"/>
      <c r="AT5" s="232"/>
      <c r="AU5" s="253"/>
      <c r="AV5" s="13" t="s">
        <v>59</v>
      </c>
      <c r="AW5" s="171" t="s">
        <v>60</v>
      </c>
      <c r="AX5" s="15" t="s">
        <v>59</v>
      </c>
      <c r="AY5" s="16" t="s">
        <v>61</v>
      </c>
      <c r="AZ5" s="17" t="s">
        <v>62</v>
      </c>
      <c r="BA5" s="18" t="s">
        <v>63</v>
      </c>
      <c r="BB5" s="237"/>
      <c r="BC5" s="7"/>
      <c r="BD5" s="7"/>
      <c r="BE5" s="7"/>
      <c r="BF5" s="7"/>
      <c r="BG5" s="7"/>
      <c r="BH5" s="7"/>
      <c r="BI5" s="7"/>
    </row>
    <row r="7" spans="1:61" s="75" customFormat="1" ht="121.5" customHeight="1" x14ac:dyDescent="0.2">
      <c r="A7" s="57"/>
      <c r="B7" s="43">
        <v>17</v>
      </c>
      <c r="C7" s="43">
        <v>18</v>
      </c>
      <c r="D7" s="42">
        <v>1</v>
      </c>
      <c r="E7" s="42">
        <v>1</v>
      </c>
      <c r="F7" s="23" t="s">
        <v>80</v>
      </c>
      <c r="G7" s="23" t="s">
        <v>80</v>
      </c>
      <c r="H7" s="44">
        <v>2012</v>
      </c>
      <c r="I7" s="44" t="s">
        <v>67</v>
      </c>
      <c r="J7" s="46">
        <v>10</v>
      </c>
      <c r="K7" s="79">
        <v>58</v>
      </c>
      <c r="L7" s="80">
        <v>0</v>
      </c>
      <c r="M7" s="175">
        <v>24</v>
      </c>
      <c r="N7" s="62">
        <v>1</v>
      </c>
      <c r="O7" s="35">
        <f>Q7/2</f>
        <v>50000</v>
      </c>
      <c r="P7" s="35">
        <f>Q7/2</f>
        <v>50000</v>
      </c>
      <c r="Q7" s="35">
        <v>100000</v>
      </c>
      <c r="R7" s="35">
        <v>0</v>
      </c>
      <c r="S7" s="35">
        <v>0</v>
      </c>
      <c r="T7" s="35">
        <v>0</v>
      </c>
      <c r="U7" s="35">
        <v>93716.1</v>
      </c>
      <c r="V7" s="35">
        <f>R7+S7+T7+U7</f>
        <v>93716.1</v>
      </c>
      <c r="W7" s="174">
        <v>0</v>
      </c>
      <c r="X7" s="174">
        <v>0</v>
      </c>
      <c r="Y7" s="174">
        <v>0</v>
      </c>
      <c r="Z7" s="205">
        <v>0</v>
      </c>
      <c r="AA7" s="174">
        <f>W7+X7+Y7+Z7</f>
        <v>0</v>
      </c>
      <c r="AB7" s="174">
        <v>0</v>
      </c>
      <c r="AC7" s="174">
        <v>0</v>
      </c>
      <c r="AD7" s="205">
        <v>0</v>
      </c>
      <c r="AE7" s="207">
        <v>0</v>
      </c>
      <c r="AF7" s="174">
        <f>AB7+AC7+AD7+AE7</f>
        <v>0</v>
      </c>
      <c r="AG7" s="221"/>
      <c r="AH7" s="221"/>
      <c r="AI7" s="221"/>
      <c r="AJ7" s="221"/>
      <c r="AK7" s="221">
        <f>AG7+AH7+AI7+AJ7</f>
        <v>0</v>
      </c>
      <c r="AL7" s="174">
        <f>AN7/2</f>
        <v>46858.05</v>
      </c>
      <c r="AM7" s="174">
        <f>AN7/2</f>
        <v>46858.05</v>
      </c>
      <c r="AN7" s="174">
        <f>V7+AA7+AF7+AK7</f>
        <v>93716.1</v>
      </c>
      <c r="AO7" s="174">
        <f t="shared" ref="AO7" si="0">AQ7/2</f>
        <v>3141.9499999999971</v>
      </c>
      <c r="AP7" s="174">
        <f t="shared" ref="AP7" si="1">AQ7/2</f>
        <v>3141.9499999999971</v>
      </c>
      <c r="AQ7" s="174">
        <f>Q7-AN7</f>
        <v>6283.8999999999942</v>
      </c>
      <c r="AR7" s="81">
        <f>(AN7/Q7)</f>
        <v>0.93716100000000002</v>
      </c>
      <c r="AS7" s="77" t="s">
        <v>118</v>
      </c>
      <c r="AT7" s="35">
        <v>985502</v>
      </c>
      <c r="AU7" s="116" t="s">
        <v>73</v>
      </c>
      <c r="AV7" s="123">
        <v>41464</v>
      </c>
      <c r="AW7" s="123">
        <v>41464</v>
      </c>
      <c r="AX7" s="123">
        <v>41528</v>
      </c>
      <c r="AY7" s="123">
        <v>41528</v>
      </c>
      <c r="AZ7" s="142" t="s">
        <v>117</v>
      </c>
      <c r="BA7" s="142" t="s">
        <v>117</v>
      </c>
      <c r="BB7" s="70" t="s">
        <v>157</v>
      </c>
    </row>
    <row r="8" spans="1:61" s="75" customFormat="1" ht="107.25" customHeight="1" x14ac:dyDescent="0.2">
      <c r="A8" s="57"/>
      <c r="B8" s="43">
        <v>17</v>
      </c>
      <c r="C8" s="43">
        <v>18</v>
      </c>
      <c r="D8" s="42">
        <v>2</v>
      </c>
      <c r="E8" s="42">
        <v>1</v>
      </c>
      <c r="F8" s="23" t="s">
        <v>81</v>
      </c>
      <c r="G8" s="23" t="s">
        <v>81</v>
      </c>
      <c r="H8" s="44">
        <v>2012</v>
      </c>
      <c r="I8" s="44" t="s">
        <v>67</v>
      </c>
      <c r="J8" s="46">
        <v>140</v>
      </c>
      <c r="K8" s="79">
        <v>163.5</v>
      </c>
      <c r="L8" s="80">
        <v>0</v>
      </c>
      <c r="M8" s="141">
        <v>62</v>
      </c>
      <c r="N8" s="62">
        <v>1</v>
      </c>
      <c r="O8" s="94">
        <v>700000</v>
      </c>
      <c r="P8" s="94">
        <v>700000</v>
      </c>
      <c r="Q8" s="95">
        <v>1400000</v>
      </c>
      <c r="R8" s="35">
        <v>0</v>
      </c>
      <c r="S8" s="35">
        <v>0</v>
      </c>
      <c r="T8" s="95">
        <v>417122.68</v>
      </c>
      <c r="U8" s="95">
        <v>684909.98</v>
      </c>
      <c r="V8" s="95">
        <f>R8+S8+T8+U8</f>
        <v>1102032.6599999999</v>
      </c>
      <c r="W8" s="174">
        <v>0</v>
      </c>
      <c r="X8" s="174">
        <v>0</v>
      </c>
      <c r="Y8" s="174">
        <v>0</v>
      </c>
      <c r="Z8" s="205">
        <v>0</v>
      </c>
      <c r="AA8" s="174">
        <f>W8+X8+Y8+Z8</f>
        <v>0</v>
      </c>
      <c r="AB8" s="174">
        <v>0</v>
      </c>
      <c r="AC8" s="174">
        <v>0</v>
      </c>
      <c r="AD8" s="205">
        <v>111460.48</v>
      </c>
      <c r="AE8" s="207">
        <v>0</v>
      </c>
      <c r="AF8" s="174">
        <f>AB8+AC8+AD8+AE8</f>
        <v>111460.48</v>
      </c>
      <c r="AG8" s="221"/>
      <c r="AH8" s="221"/>
      <c r="AI8" s="221"/>
      <c r="AJ8" s="221"/>
      <c r="AK8" s="221">
        <f>AG8+AH8+AI8+AJ8</f>
        <v>0</v>
      </c>
      <c r="AL8" s="174">
        <f>AN8/2</f>
        <v>606746.56999999995</v>
      </c>
      <c r="AM8" s="174">
        <f>AN8/2</f>
        <v>606746.56999999995</v>
      </c>
      <c r="AN8" s="174">
        <f>V8+AA8+AF8+AK8</f>
        <v>1213493.1399999999</v>
      </c>
      <c r="AO8" s="174">
        <f>AQ8/2</f>
        <v>93253.430000000051</v>
      </c>
      <c r="AP8" s="174">
        <f>AQ8/2</f>
        <v>93253.430000000051</v>
      </c>
      <c r="AQ8" s="174">
        <f>Q8-AN8</f>
        <v>186506.8600000001</v>
      </c>
      <c r="AR8" s="93">
        <f>AN8*100/Q8</f>
        <v>86.678081428571417</v>
      </c>
      <c r="AS8" s="77" t="s">
        <v>123</v>
      </c>
      <c r="AT8" s="35">
        <v>0</v>
      </c>
      <c r="AU8" s="116" t="s">
        <v>73</v>
      </c>
      <c r="AV8" s="124">
        <v>41374</v>
      </c>
      <c r="AW8" s="124">
        <v>41374</v>
      </c>
      <c r="AX8" s="123">
        <v>41433</v>
      </c>
      <c r="AY8" s="123">
        <v>41454</v>
      </c>
      <c r="AZ8" s="142" t="s">
        <v>117</v>
      </c>
      <c r="BA8" s="142" t="s">
        <v>117</v>
      </c>
      <c r="BB8" s="70" t="s">
        <v>158</v>
      </c>
      <c r="BC8" s="186"/>
    </row>
    <row r="9" spans="1:61" ht="23.45" customHeight="1" x14ac:dyDescent="0.25">
      <c r="AM9" s="276"/>
      <c r="AN9" s="276"/>
      <c r="AO9" s="276"/>
    </row>
    <row r="10" spans="1:61" ht="54" customHeight="1" x14ac:dyDescent="0.25">
      <c r="AM10" s="276"/>
      <c r="AN10" s="276"/>
      <c r="AO10" s="276"/>
    </row>
  </sheetData>
  <sheetProtection algorithmName="SHA-512" hashValue="inS3OVYxGBCgnG7kxoHN1+wfIekHty0nZzXk+7E6wt+m3pQoVxPf1W66i/qpcBHrBb3R8sbjAhgjY+i4tlWaBA==" saltValue="na+svZF1vt1dApMh/IgB1A==" spinCount="100000" sheet="1" objects="1" scenarios="1"/>
  <mergeCells count="32">
    <mergeCell ref="A1:H2"/>
    <mergeCell ref="F3:I3"/>
    <mergeCell ref="O3:Q4"/>
    <mergeCell ref="R3:V4"/>
    <mergeCell ref="W3:AA4"/>
    <mergeCell ref="F4:F5"/>
    <mergeCell ref="G4:G5"/>
    <mergeCell ref="H4:H5"/>
    <mergeCell ref="I4:I5"/>
    <mergeCell ref="A4:A5"/>
    <mergeCell ref="B4:B5"/>
    <mergeCell ref="C4:C5"/>
    <mergeCell ref="D4:D5"/>
    <mergeCell ref="E4:E5"/>
    <mergeCell ref="AB3:AF4"/>
    <mergeCell ref="J4:L4"/>
    <mergeCell ref="M4:M5"/>
    <mergeCell ref="N4:N5"/>
    <mergeCell ref="AL4:AN4"/>
    <mergeCell ref="AL3:AQ3"/>
    <mergeCell ref="AG3:AK4"/>
    <mergeCell ref="BB3:BB5"/>
    <mergeCell ref="AV4:AW4"/>
    <mergeCell ref="AX4:AY4"/>
    <mergeCell ref="AZ4:BA4"/>
    <mergeCell ref="AM9:AO10"/>
    <mergeCell ref="AO4:AQ4"/>
    <mergeCell ref="AU4:AU5"/>
    <mergeCell ref="AR3:AR5"/>
    <mergeCell ref="AS3:AS5"/>
    <mergeCell ref="AT3:AT5"/>
    <mergeCell ref="AV3:BA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8"/>
  <sheetViews>
    <sheetView topLeftCell="BB1" workbookViewId="0">
      <selection activeCell="BM7" sqref="BM7"/>
    </sheetView>
  </sheetViews>
  <sheetFormatPr baseColWidth="10" defaultRowHeight="15" x14ac:dyDescent="0.25"/>
  <cols>
    <col min="1" max="1" width="4.42578125" bestFit="1" customWidth="1"/>
    <col min="2" max="2" width="4.5703125" bestFit="1" customWidth="1"/>
    <col min="3" max="3" width="3" bestFit="1" customWidth="1"/>
    <col min="4" max="4" width="2.5703125" bestFit="1" customWidth="1"/>
    <col min="5" max="5" width="4.42578125" bestFit="1" customWidth="1"/>
    <col min="6" max="7" width="22" customWidth="1"/>
    <col min="8" max="8" width="11.7109375" bestFit="1" customWidth="1"/>
    <col min="13" max="15" width="7.28515625" customWidth="1"/>
    <col min="16" max="16" width="6.5703125" customWidth="1"/>
    <col min="17" max="17" width="8.42578125" customWidth="1"/>
    <col min="18" max="18" width="6.5703125" customWidth="1"/>
    <col min="19" max="22" width="8.7109375" customWidth="1"/>
    <col min="23" max="23" width="11.7109375" bestFit="1" customWidth="1"/>
    <col min="24" max="26" width="8.7109375" customWidth="1"/>
    <col min="27" max="27" width="10.85546875" style="88" customWidth="1"/>
    <col min="28" max="28" width="10.42578125" style="88" customWidth="1"/>
    <col min="29" max="29" width="7.85546875" style="88" customWidth="1"/>
    <col min="31" max="31" width="11.7109375" bestFit="1" customWidth="1"/>
    <col min="32" max="32" width="13.28515625" bestFit="1" customWidth="1"/>
    <col min="33" max="33" width="11.7109375" bestFit="1" customWidth="1"/>
    <col min="34" max="34" width="13.28515625" bestFit="1" customWidth="1"/>
    <col min="35" max="39" width="9.7109375" customWidth="1"/>
    <col min="40" max="40" width="11.7109375" customWidth="1"/>
    <col min="41" max="41" width="11.5703125" customWidth="1"/>
    <col min="42" max="42" width="12.28515625" customWidth="1"/>
    <col min="43" max="43" width="11.7109375" customWidth="1"/>
    <col min="44" max="49" width="11.42578125" customWidth="1"/>
    <col min="50" max="50" width="11.5703125" customWidth="1"/>
    <col min="51" max="51" width="9.85546875" customWidth="1"/>
    <col min="52" max="52" width="12.5703125" customWidth="1"/>
    <col min="53" max="53" width="12" customWidth="1"/>
    <col min="54" max="54" width="10.85546875" customWidth="1"/>
    <col min="55" max="55" width="11.7109375" customWidth="1"/>
    <col min="56" max="56" width="11.7109375" bestFit="1" customWidth="1"/>
    <col min="58" max="58" width="11.7109375" bestFit="1" customWidth="1"/>
    <col min="60" max="62" width="8.42578125" customWidth="1"/>
    <col min="63" max="63" width="9.85546875" customWidth="1"/>
    <col min="64" max="64" width="8.42578125" customWidth="1"/>
    <col min="65" max="66" width="9.85546875" customWidth="1"/>
    <col min="67" max="68" width="9.5703125" customWidth="1"/>
    <col min="69" max="69" width="28.7109375" customWidth="1"/>
  </cols>
  <sheetData>
    <row r="1" spans="1:76" ht="15" customHeight="1" x14ac:dyDescent="0.25">
      <c r="B1" s="104"/>
      <c r="C1" s="104"/>
      <c r="D1" s="104"/>
      <c r="E1" s="104"/>
      <c r="F1" s="104"/>
      <c r="G1" s="104"/>
    </row>
    <row r="2" spans="1:76" x14ac:dyDescent="0.25">
      <c r="B2" s="104"/>
      <c r="C2" s="104"/>
      <c r="D2" s="104"/>
      <c r="E2" s="104"/>
      <c r="F2" s="104"/>
      <c r="G2" s="104"/>
    </row>
    <row r="3" spans="1:76" s="5" customFormat="1" ht="25.5" customHeight="1" x14ac:dyDescent="0.25">
      <c r="A3" s="6"/>
      <c r="B3" s="7"/>
      <c r="C3" s="7"/>
      <c r="D3" s="7"/>
      <c r="E3" s="7"/>
      <c r="F3" s="232"/>
      <c r="G3" s="232"/>
      <c r="H3" s="232"/>
      <c r="I3" s="232"/>
      <c r="J3" s="281"/>
      <c r="K3" s="281"/>
      <c r="L3" s="282"/>
      <c r="M3" s="231" t="s">
        <v>7</v>
      </c>
      <c r="N3" s="231"/>
      <c r="O3" s="231"/>
      <c r="P3" s="231"/>
      <c r="Q3" s="231"/>
      <c r="R3" s="231"/>
      <c r="S3" s="262" t="s">
        <v>13</v>
      </c>
      <c r="T3" s="273" t="s">
        <v>14</v>
      </c>
      <c r="U3" s="231" t="s">
        <v>15</v>
      </c>
      <c r="V3" s="231" t="s">
        <v>16</v>
      </c>
      <c r="W3" s="262" t="s">
        <v>17</v>
      </c>
      <c r="X3" s="270" t="s">
        <v>18</v>
      </c>
      <c r="Y3" s="270"/>
      <c r="Z3" s="270"/>
      <c r="AA3" s="87"/>
      <c r="AB3" s="87"/>
      <c r="AC3" s="87"/>
      <c r="AF3" s="227" t="s">
        <v>24</v>
      </c>
      <c r="AG3" s="227"/>
      <c r="AH3" s="227"/>
      <c r="AI3" s="243" t="s">
        <v>87</v>
      </c>
      <c r="AJ3" s="244"/>
      <c r="AK3" s="244"/>
      <c r="AL3" s="244"/>
      <c r="AM3" s="245"/>
      <c r="AN3" s="243" t="s">
        <v>135</v>
      </c>
      <c r="AO3" s="244"/>
      <c r="AP3" s="244"/>
      <c r="AQ3" s="244"/>
      <c r="AR3" s="245"/>
      <c r="AS3" s="243" t="s">
        <v>163</v>
      </c>
      <c r="AT3" s="244"/>
      <c r="AU3" s="244"/>
      <c r="AV3" s="244"/>
      <c r="AW3" s="245"/>
      <c r="AX3" s="242" t="s">
        <v>30</v>
      </c>
      <c r="AY3" s="242"/>
      <c r="AZ3" s="242"/>
      <c r="BA3" s="242"/>
      <c r="BB3" s="242"/>
      <c r="BC3" s="242"/>
      <c r="BD3" s="227" t="s">
        <v>33</v>
      </c>
      <c r="BE3" s="277" t="s">
        <v>34</v>
      </c>
      <c r="BF3" s="232" t="s">
        <v>35</v>
      </c>
      <c r="BG3" s="118" t="s">
        <v>36</v>
      </c>
      <c r="BH3" s="7"/>
      <c r="BI3" s="7"/>
      <c r="BJ3" s="7"/>
      <c r="BK3" s="256"/>
      <c r="BL3" s="256"/>
      <c r="BM3" s="256"/>
      <c r="BN3" s="256"/>
      <c r="BO3" s="256"/>
      <c r="BP3" s="256"/>
      <c r="BQ3" s="237" t="s">
        <v>37</v>
      </c>
      <c r="BR3" s="7"/>
      <c r="BS3" s="7"/>
      <c r="BT3" s="7"/>
      <c r="BU3" s="7"/>
      <c r="BV3" s="7"/>
      <c r="BW3" s="7"/>
      <c r="BX3" s="7"/>
    </row>
    <row r="4" spans="1:76" s="5" customFormat="1" ht="62.25" customHeight="1" x14ac:dyDescent="0.25">
      <c r="A4" s="233" t="s">
        <v>0</v>
      </c>
      <c r="B4" s="233" t="s">
        <v>1</v>
      </c>
      <c r="C4" s="233" t="s">
        <v>2</v>
      </c>
      <c r="D4" s="235" t="s">
        <v>3</v>
      </c>
      <c r="E4" s="235" t="s">
        <v>4</v>
      </c>
      <c r="F4" s="225" t="s">
        <v>5</v>
      </c>
      <c r="G4" s="225" t="s">
        <v>6</v>
      </c>
      <c r="H4" s="225" t="s">
        <v>38</v>
      </c>
      <c r="I4" s="225" t="s">
        <v>39</v>
      </c>
      <c r="J4" s="249" t="s">
        <v>40</v>
      </c>
      <c r="K4" s="250"/>
      <c r="L4" s="251"/>
      <c r="M4" s="228" t="s">
        <v>8</v>
      </c>
      <c r="N4" s="229"/>
      <c r="O4" s="230"/>
      <c r="P4" s="228" t="s">
        <v>9</v>
      </c>
      <c r="Q4" s="229"/>
      <c r="R4" s="230"/>
      <c r="S4" s="262"/>
      <c r="T4" s="274"/>
      <c r="U4" s="231"/>
      <c r="V4" s="231"/>
      <c r="W4" s="262"/>
      <c r="X4" s="270" t="s">
        <v>19</v>
      </c>
      <c r="Y4" s="270"/>
      <c r="Z4" s="231" t="s">
        <v>20</v>
      </c>
      <c r="AA4" s="257" t="s">
        <v>41</v>
      </c>
      <c r="AB4" s="257"/>
      <c r="AC4" s="258"/>
      <c r="AD4" s="238" t="s">
        <v>23</v>
      </c>
      <c r="AE4" s="254" t="s">
        <v>42</v>
      </c>
      <c r="AF4" s="227"/>
      <c r="AG4" s="227"/>
      <c r="AH4" s="227"/>
      <c r="AI4" s="246"/>
      <c r="AJ4" s="247"/>
      <c r="AK4" s="247"/>
      <c r="AL4" s="247"/>
      <c r="AM4" s="248"/>
      <c r="AN4" s="246"/>
      <c r="AO4" s="247"/>
      <c r="AP4" s="247"/>
      <c r="AQ4" s="247"/>
      <c r="AR4" s="248"/>
      <c r="AS4" s="246"/>
      <c r="AT4" s="247"/>
      <c r="AU4" s="247"/>
      <c r="AV4" s="247"/>
      <c r="AW4" s="248"/>
      <c r="AX4" s="249" t="s">
        <v>31</v>
      </c>
      <c r="AY4" s="250"/>
      <c r="AZ4" s="251"/>
      <c r="BA4" s="249" t="s">
        <v>32</v>
      </c>
      <c r="BB4" s="250"/>
      <c r="BC4" s="251"/>
      <c r="BD4" s="227"/>
      <c r="BE4" s="277"/>
      <c r="BF4" s="232"/>
      <c r="BG4" s="252" t="s">
        <v>43</v>
      </c>
      <c r="BH4" s="283" t="s">
        <v>44</v>
      </c>
      <c r="BI4" s="283"/>
      <c r="BJ4" s="284"/>
      <c r="BK4" s="240" t="s">
        <v>45</v>
      </c>
      <c r="BL4" s="240"/>
      <c r="BM4" s="237" t="s">
        <v>46</v>
      </c>
      <c r="BN4" s="237"/>
      <c r="BO4" s="237" t="s">
        <v>47</v>
      </c>
      <c r="BP4" s="241"/>
      <c r="BQ4" s="237"/>
      <c r="BR4" s="7"/>
      <c r="BS4" s="7"/>
      <c r="BT4" s="7"/>
      <c r="BU4" s="7"/>
      <c r="BV4" s="7"/>
      <c r="BW4" s="7"/>
      <c r="BX4" s="7"/>
    </row>
    <row r="5" spans="1:76" s="5" customFormat="1" ht="151.5" customHeight="1" x14ac:dyDescent="0.25">
      <c r="A5" s="234"/>
      <c r="B5" s="234"/>
      <c r="C5" s="234"/>
      <c r="D5" s="236"/>
      <c r="E5" s="236"/>
      <c r="F5" s="226"/>
      <c r="G5" s="226"/>
      <c r="H5" s="226"/>
      <c r="I5" s="226"/>
      <c r="J5" s="10" t="s">
        <v>48</v>
      </c>
      <c r="K5" s="10" t="s">
        <v>49</v>
      </c>
      <c r="L5" s="10" t="s">
        <v>50</v>
      </c>
      <c r="M5" s="121" t="s">
        <v>10</v>
      </c>
      <c r="N5" s="121" t="s">
        <v>11</v>
      </c>
      <c r="O5" s="121" t="s">
        <v>12</v>
      </c>
      <c r="P5" s="121" t="s">
        <v>10</v>
      </c>
      <c r="Q5" s="121" t="s">
        <v>11</v>
      </c>
      <c r="R5" s="121" t="s">
        <v>12</v>
      </c>
      <c r="S5" s="262"/>
      <c r="T5" s="275"/>
      <c r="U5" s="231"/>
      <c r="V5" s="231"/>
      <c r="W5" s="262"/>
      <c r="X5" s="121" t="s">
        <v>21</v>
      </c>
      <c r="Y5" s="2" t="s">
        <v>22</v>
      </c>
      <c r="Z5" s="231"/>
      <c r="AA5" s="11" t="s">
        <v>51</v>
      </c>
      <c r="AB5" s="11" t="s">
        <v>52</v>
      </c>
      <c r="AC5" s="12" t="s">
        <v>53</v>
      </c>
      <c r="AD5" s="239"/>
      <c r="AE5" s="255"/>
      <c r="AF5" s="3" t="s">
        <v>25</v>
      </c>
      <c r="AG5" s="3" t="s">
        <v>26</v>
      </c>
      <c r="AH5" s="3" t="s">
        <v>12</v>
      </c>
      <c r="AI5" s="119" t="s">
        <v>28</v>
      </c>
      <c r="AJ5" s="119" t="s">
        <v>29</v>
      </c>
      <c r="AK5" s="119" t="s">
        <v>54</v>
      </c>
      <c r="AL5" s="119" t="s">
        <v>55</v>
      </c>
      <c r="AM5" s="119" t="s">
        <v>12</v>
      </c>
      <c r="AN5" s="169" t="s">
        <v>28</v>
      </c>
      <c r="AO5" s="169" t="s">
        <v>29</v>
      </c>
      <c r="AP5" s="169" t="s">
        <v>54</v>
      </c>
      <c r="AQ5" s="169" t="s">
        <v>55</v>
      </c>
      <c r="AR5" s="169" t="s">
        <v>12</v>
      </c>
      <c r="AS5" s="219" t="s">
        <v>28</v>
      </c>
      <c r="AT5" s="219" t="s">
        <v>29</v>
      </c>
      <c r="AU5" s="219" t="s">
        <v>54</v>
      </c>
      <c r="AV5" s="219" t="s">
        <v>55</v>
      </c>
      <c r="AW5" s="219" t="s">
        <v>12</v>
      </c>
      <c r="AX5" s="3" t="s">
        <v>25</v>
      </c>
      <c r="AY5" s="3" t="s">
        <v>26</v>
      </c>
      <c r="AZ5" s="3" t="s">
        <v>12</v>
      </c>
      <c r="BA5" s="3" t="s">
        <v>25</v>
      </c>
      <c r="BB5" s="3" t="s">
        <v>26</v>
      </c>
      <c r="BC5" s="3" t="s">
        <v>12</v>
      </c>
      <c r="BD5" s="227"/>
      <c r="BE5" s="277"/>
      <c r="BF5" s="232"/>
      <c r="BG5" s="253"/>
      <c r="BH5" s="118" t="s">
        <v>56</v>
      </c>
      <c r="BI5" s="119" t="s">
        <v>57</v>
      </c>
      <c r="BJ5" s="119" t="s">
        <v>58</v>
      </c>
      <c r="BK5" s="13" t="s">
        <v>59</v>
      </c>
      <c r="BL5" s="120" t="s">
        <v>60</v>
      </c>
      <c r="BM5" s="15" t="s">
        <v>59</v>
      </c>
      <c r="BN5" s="16" t="s">
        <v>61</v>
      </c>
      <c r="BO5" s="17" t="s">
        <v>62</v>
      </c>
      <c r="BP5" s="18" t="s">
        <v>63</v>
      </c>
      <c r="BQ5" s="237"/>
      <c r="BR5" s="7"/>
      <c r="BS5" s="7"/>
      <c r="BT5" s="7"/>
      <c r="BU5" s="7"/>
      <c r="BV5" s="7"/>
      <c r="BW5" s="7"/>
      <c r="BX5" s="7"/>
    </row>
    <row r="7" spans="1:76" s="7" customFormat="1" ht="90" x14ac:dyDescent="0.2">
      <c r="A7" s="57"/>
      <c r="B7" s="43">
        <v>17</v>
      </c>
      <c r="C7" s="43">
        <v>18</v>
      </c>
      <c r="D7" s="83">
        <v>1</v>
      </c>
      <c r="E7" s="83">
        <v>1</v>
      </c>
      <c r="F7" s="84" t="s">
        <v>83</v>
      </c>
      <c r="G7" s="84" t="s">
        <v>84</v>
      </c>
      <c r="H7" s="43">
        <v>2013</v>
      </c>
      <c r="I7" s="43" t="s">
        <v>67</v>
      </c>
      <c r="J7" s="31"/>
      <c r="K7" s="22" t="s">
        <v>85</v>
      </c>
      <c r="L7" s="20" t="s">
        <v>82</v>
      </c>
      <c r="M7" s="57">
        <v>120</v>
      </c>
      <c r="N7" s="57">
        <v>120</v>
      </c>
      <c r="O7" s="57">
        <v>240</v>
      </c>
      <c r="P7" s="57">
        <v>0</v>
      </c>
      <c r="Q7" s="57">
        <v>0</v>
      </c>
      <c r="R7" s="57">
        <v>0</v>
      </c>
      <c r="S7" s="86">
        <v>240</v>
      </c>
      <c r="T7" s="57">
        <v>1</v>
      </c>
      <c r="U7" s="57">
        <v>0</v>
      </c>
      <c r="V7" s="57">
        <v>0</v>
      </c>
      <c r="W7" s="86">
        <v>15</v>
      </c>
      <c r="X7" s="57">
        <v>23</v>
      </c>
      <c r="Y7" s="90"/>
      <c r="Z7" s="85"/>
      <c r="AA7" s="86">
        <v>690</v>
      </c>
      <c r="AB7" s="89">
        <v>0</v>
      </c>
      <c r="AC7" s="86">
        <v>690</v>
      </c>
      <c r="AD7" s="150" t="s">
        <v>84</v>
      </c>
      <c r="AE7" s="188">
        <v>0.83</v>
      </c>
      <c r="AF7" s="35">
        <v>4890361.74</v>
      </c>
      <c r="AG7" s="35">
        <v>0</v>
      </c>
      <c r="AH7" s="82">
        <f>AF7+AG7</f>
        <v>4890361.74</v>
      </c>
      <c r="AI7" s="21">
        <v>0</v>
      </c>
      <c r="AJ7" s="21">
        <v>0</v>
      </c>
      <c r="AK7" s="21">
        <v>0</v>
      </c>
      <c r="AL7" s="187">
        <v>0</v>
      </c>
      <c r="AM7" s="21">
        <f>AI7+AJ7+AK7+AL7</f>
        <v>0</v>
      </c>
      <c r="AN7" s="21">
        <v>1408842.68</v>
      </c>
      <c r="AO7" s="21">
        <v>1890848.3</v>
      </c>
      <c r="AP7" s="205">
        <v>1402922.88</v>
      </c>
      <c r="AQ7" s="207">
        <v>0</v>
      </c>
      <c r="AR7" s="21">
        <f>AN7+AO7+AP7+AQ7</f>
        <v>4702613.8599999994</v>
      </c>
      <c r="AS7" s="221">
        <v>187747.88</v>
      </c>
      <c r="AT7" s="221"/>
      <c r="AU7" s="221"/>
      <c r="AV7" s="221"/>
      <c r="AW7" s="221">
        <f>AS7+AT7+AU7+AV7</f>
        <v>187747.88</v>
      </c>
      <c r="AX7" s="21">
        <f>+AZ7</f>
        <v>4890361.7399999993</v>
      </c>
      <c r="AY7" s="21">
        <v>0</v>
      </c>
      <c r="AZ7" s="21">
        <f>AM7+AR7+AW7</f>
        <v>4890361.7399999993</v>
      </c>
      <c r="BA7" s="21">
        <f>AH7-AZ7</f>
        <v>0</v>
      </c>
      <c r="BB7" s="21">
        <v>0</v>
      </c>
      <c r="BC7" s="21">
        <f>AH7-AZ7</f>
        <v>0</v>
      </c>
      <c r="BD7" s="65">
        <f>(AZ7/AH7)</f>
        <v>0.99999999999999978</v>
      </c>
      <c r="BE7" s="151" t="s">
        <v>165</v>
      </c>
      <c r="BF7" s="35">
        <v>0</v>
      </c>
      <c r="BG7" s="220" t="s">
        <v>73</v>
      </c>
      <c r="BH7" s="37" t="s">
        <v>65</v>
      </c>
      <c r="BI7" s="32"/>
      <c r="BJ7" s="32"/>
      <c r="BK7" s="30">
        <v>41942</v>
      </c>
      <c r="BL7" s="152" t="s">
        <v>117</v>
      </c>
      <c r="BM7" s="30">
        <v>42151</v>
      </c>
      <c r="BN7" s="152"/>
      <c r="BO7" s="152"/>
      <c r="BP7" s="152"/>
      <c r="BQ7" s="279" t="s">
        <v>167</v>
      </c>
    </row>
    <row r="8" spans="1:76" s="75" customFormat="1" ht="45" x14ac:dyDescent="0.2">
      <c r="A8" s="57"/>
      <c r="B8" s="43">
        <v>17</v>
      </c>
      <c r="C8" s="43">
        <v>19</v>
      </c>
      <c r="D8" s="83">
        <v>1</v>
      </c>
      <c r="E8" s="83">
        <v>1</v>
      </c>
      <c r="F8" s="84" t="s">
        <v>86</v>
      </c>
      <c r="G8" s="143" t="s">
        <v>124</v>
      </c>
      <c r="H8" s="43">
        <v>2013</v>
      </c>
      <c r="I8" s="43" t="s">
        <v>67</v>
      </c>
      <c r="J8" s="85"/>
      <c r="K8" s="22" t="s">
        <v>85</v>
      </c>
      <c r="L8" s="20" t="s">
        <v>82</v>
      </c>
      <c r="M8" s="57">
        <v>120</v>
      </c>
      <c r="N8" s="57">
        <v>120</v>
      </c>
      <c r="O8" s="57">
        <v>240</v>
      </c>
      <c r="P8" s="57">
        <v>0</v>
      </c>
      <c r="Q8" s="57">
        <v>0</v>
      </c>
      <c r="R8" s="57">
        <v>0</v>
      </c>
      <c r="S8" s="86">
        <v>240</v>
      </c>
      <c r="T8" s="57">
        <v>1</v>
      </c>
      <c r="U8" s="57">
        <v>0</v>
      </c>
      <c r="V8" s="57">
        <v>0</v>
      </c>
      <c r="W8" s="86">
        <v>15</v>
      </c>
      <c r="X8" s="57">
        <v>23</v>
      </c>
      <c r="Y8" s="90"/>
      <c r="Z8" s="85"/>
      <c r="AA8" s="86">
        <v>690</v>
      </c>
      <c r="AB8" s="89">
        <v>0</v>
      </c>
      <c r="AC8" s="86">
        <v>690</v>
      </c>
      <c r="AD8" s="143" t="s">
        <v>124</v>
      </c>
      <c r="AE8" s="33">
        <v>0.83</v>
      </c>
      <c r="AF8" s="35">
        <v>1599316.26</v>
      </c>
      <c r="AG8" s="35">
        <v>0</v>
      </c>
      <c r="AH8" s="82">
        <f>AF8+AG8</f>
        <v>1599316.26</v>
      </c>
      <c r="AI8" s="21">
        <v>0</v>
      </c>
      <c r="AJ8" s="21">
        <v>0</v>
      </c>
      <c r="AK8" s="21">
        <v>0</v>
      </c>
      <c r="AL8" s="187">
        <v>0</v>
      </c>
      <c r="AM8" s="21">
        <f>AI8+AJ8+AK8+AL8</f>
        <v>0</v>
      </c>
      <c r="AN8" s="21">
        <v>0</v>
      </c>
      <c r="AO8" s="21">
        <v>0</v>
      </c>
      <c r="AP8" s="205">
        <v>0</v>
      </c>
      <c r="AQ8" s="207">
        <v>1303350.99</v>
      </c>
      <c r="AR8" s="21">
        <f>AN8+AO8+AP8+AQ8</f>
        <v>1303350.99</v>
      </c>
      <c r="AS8" s="221">
        <v>295965.26</v>
      </c>
      <c r="AT8" s="221"/>
      <c r="AU8" s="221"/>
      <c r="AV8" s="221"/>
      <c r="AW8" s="221">
        <f>AS8+AT8+AU8+AV8</f>
        <v>295965.26</v>
      </c>
      <c r="AX8" s="21">
        <f>+AZ8</f>
        <v>1599316.25</v>
      </c>
      <c r="AY8" s="21">
        <v>0</v>
      </c>
      <c r="AZ8" s="21">
        <f>AM8+AR8+AW8</f>
        <v>1599316.25</v>
      </c>
      <c r="BA8" s="21">
        <f>AH8-AZ8</f>
        <v>1.0000000009313226E-2</v>
      </c>
      <c r="BB8" s="21">
        <v>0</v>
      </c>
      <c r="BC8" s="21">
        <f>AH8-AZ8</f>
        <v>1.0000000009313226E-2</v>
      </c>
      <c r="BD8" s="65">
        <f>(AZ8/AH8)</f>
        <v>0.99999999374732795</v>
      </c>
      <c r="BE8" s="151" t="s">
        <v>166</v>
      </c>
      <c r="BF8" s="35">
        <v>0</v>
      </c>
      <c r="BG8" s="220" t="s">
        <v>73</v>
      </c>
      <c r="BH8" s="37" t="s">
        <v>65</v>
      </c>
      <c r="BI8" s="32"/>
      <c r="BJ8" s="32"/>
      <c r="BK8" s="30">
        <v>41942</v>
      </c>
      <c r="BL8" s="152" t="s">
        <v>117</v>
      </c>
      <c r="BM8" s="30">
        <v>42151</v>
      </c>
      <c r="BN8" s="152"/>
      <c r="BO8" s="152"/>
      <c r="BP8" s="152"/>
      <c r="BQ8" s="280"/>
    </row>
  </sheetData>
  <sheetProtection algorithmName="SHA-512" hashValue="dKBMsSQnGmKMtbTDlBzkLCutSjrFBzMCRvqCxMM8jMH4s+Y7cxaRdNRAb6qLawcCDM0eALQ0/WTeicZ1YJ3zUg==" saltValue="nVFv8U8R5Tm4yjrg//LUjw==" spinCount="100000" sheet="1" objects="1" scenarios="1"/>
  <mergeCells count="44">
    <mergeCell ref="AE4:AE5"/>
    <mergeCell ref="AF3:AH4"/>
    <mergeCell ref="M4:O4"/>
    <mergeCell ref="P4:R4"/>
    <mergeCell ref="X4:Y4"/>
    <mergeCell ref="Z4:Z5"/>
    <mergeCell ref="AA4:AC4"/>
    <mergeCell ref="T3:T5"/>
    <mergeCell ref="U3:U5"/>
    <mergeCell ref="V3:V5"/>
    <mergeCell ref="W3:W5"/>
    <mergeCell ref="X3:Z3"/>
    <mergeCell ref="AX3:BC3"/>
    <mergeCell ref="BK3:BP3"/>
    <mergeCell ref="BO4:BP4"/>
    <mergeCell ref="A4:A5"/>
    <mergeCell ref="B4:B5"/>
    <mergeCell ref="C4:C5"/>
    <mergeCell ref="D4:D5"/>
    <mergeCell ref="E4:E5"/>
    <mergeCell ref="BD3:BD5"/>
    <mergeCell ref="BE3:BE5"/>
    <mergeCell ref="BF3:BF5"/>
    <mergeCell ref="BK4:BL4"/>
    <mergeCell ref="BM4:BN4"/>
    <mergeCell ref="AN3:AR4"/>
    <mergeCell ref="AD4:AD5"/>
    <mergeCell ref="AI3:AM4"/>
    <mergeCell ref="AS3:AW4"/>
    <mergeCell ref="BQ7:BQ8"/>
    <mergeCell ref="F3:I3"/>
    <mergeCell ref="J3:L3"/>
    <mergeCell ref="M3:R3"/>
    <mergeCell ref="S3:S5"/>
    <mergeCell ref="G4:G5"/>
    <mergeCell ref="H4:H5"/>
    <mergeCell ref="I4:I5"/>
    <mergeCell ref="J4:L4"/>
    <mergeCell ref="F4:F5"/>
    <mergeCell ref="BQ3:BQ5"/>
    <mergeCell ref="AX4:AZ4"/>
    <mergeCell ref="BA4:BC4"/>
    <mergeCell ref="BG4:BG5"/>
    <mergeCell ref="BH4:BJ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8"/>
  <sheetViews>
    <sheetView zoomScaleNormal="100" workbookViewId="0">
      <selection activeCell="J7" sqref="J7"/>
    </sheetView>
  </sheetViews>
  <sheetFormatPr baseColWidth="10" defaultRowHeight="15" x14ac:dyDescent="0.25"/>
  <cols>
    <col min="1" max="1" width="4.42578125" bestFit="1" customWidth="1"/>
    <col min="2" max="2" width="4.5703125" bestFit="1" customWidth="1"/>
    <col min="3" max="3" width="3" bestFit="1" customWidth="1"/>
    <col min="4" max="4" width="2.5703125" bestFit="1" customWidth="1"/>
    <col min="5" max="5" width="4.42578125" bestFit="1" customWidth="1"/>
    <col min="6" max="7" width="22" customWidth="1"/>
    <col min="8" max="8" width="11.7109375" bestFit="1" customWidth="1"/>
    <col min="9" max="12" width="11.42578125" customWidth="1"/>
    <col min="13" max="15" width="7.28515625" customWidth="1"/>
    <col min="16" max="16" width="6.5703125" customWidth="1"/>
    <col min="17" max="17" width="8.42578125" customWidth="1"/>
    <col min="18" max="18" width="6.5703125" customWidth="1"/>
    <col min="19" max="22" width="8.7109375" customWidth="1"/>
    <col min="23" max="23" width="11.7109375" customWidth="1"/>
    <col min="24" max="24" width="8.7109375" customWidth="1"/>
    <col min="25" max="25" width="10.5703125" customWidth="1"/>
    <col min="26" max="26" width="10" customWidth="1"/>
    <col min="27" max="27" width="10.85546875" style="88" customWidth="1"/>
    <col min="28" max="28" width="10.42578125" style="88" customWidth="1"/>
    <col min="29" max="29" width="7.85546875" style="88" customWidth="1"/>
    <col min="30" max="30" width="23.5703125" customWidth="1"/>
    <col min="31" max="31" width="11.7109375" bestFit="1" customWidth="1"/>
    <col min="32" max="32" width="13.28515625" bestFit="1" customWidth="1"/>
    <col min="33" max="33" width="11.7109375" bestFit="1" customWidth="1"/>
    <col min="34" max="34" width="13.28515625" bestFit="1" customWidth="1"/>
    <col min="35" max="37" width="9.7109375" customWidth="1"/>
    <col min="38" max="40" width="13" customWidth="1"/>
    <col min="41" max="41" width="11.7109375" customWidth="1"/>
    <col min="42" max="42" width="14.28515625" customWidth="1"/>
    <col min="43" max="47" width="12.42578125" customWidth="1"/>
    <col min="48" max="48" width="13" customWidth="1"/>
    <col min="49" max="49" width="9.7109375" customWidth="1"/>
    <col min="50" max="50" width="12.7109375" customWidth="1"/>
    <col min="51" max="51" width="13.28515625" customWidth="1"/>
    <col min="52" max="52" width="12.28515625" customWidth="1"/>
    <col min="53" max="53" width="13.7109375" customWidth="1"/>
    <col min="54" max="54" width="10.85546875" customWidth="1"/>
    <col min="55" max="55" width="18.28515625" customWidth="1"/>
    <col min="56" max="56" width="11.7109375" bestFit="1" customWidth="1"/>
    <col min="58" max="58" width="11.7109375" bestFit="1" customWidth="1"/>
    <col min="60" max="60" width="8.42578125" customWidth="1"/>
    <col min="61" max="61" width="10.85546875" customWidth="1"/>
    <col min="62" max="62" width="8.42578125" customWidth="1"/>
    <col min="63" max="63" width="9.85546875" customWidth="1"/>
    <col min="64" max="64" width="8.42578125" customWidth="1"/>
    <col min="65" max="66" width="9.85546875" customWidth="1"/>
    <col min="67" max="67" width="21.85546875" customWidth="1"/>
    <col min="68" max="68" width="9.5703125" customWidth="1"/>
    <col min="69" max="69" width="28.7109375" customWidth="1"/>
  </cols>
  <sheetData>
    <row r="1" spans="1:75" ht="34.9" customHeight="1" x14ac:dyDescent="0.25">
      <c r="A1" s="125"/>
      <c r="B1" s="125"/>
      <c r="C1" s="125"/>
      <c r="D1" s="125"/>
      <c r="E1" s="125"/>
      <c r="F1" s="125"/>
      <c r="G1" s="319" t="s">
        <v>116</v>
      </c>
      <c r="H1" s="319"/>
      <c r="I1" s="319"/>
      <c r="J1" s="319"/>
      <c r="K1" s="319"/>
      <c r="L1" s="319"/>
      <c r="M1" s="319"/>
      <c r="N1" s="319"/>
      <c r="O1" s="319"/>
      <c r="P1" s="319"/>
      <c r="Q1" s="319"/>
      <c r="R1" s="319"/>
      <c r="S1" s="319"/>
      <c r="T1" s="319"/>
    </row>
    <row r="2" spans="1:75" ht="34.9" customHeight="1" x14ac:dyDescent="0.25">
      <c r="A2" s="125"/>
      <c r="B2" s="125"/>
      <c r="C2" s="125"/>
      <c r="D2" s="125"/>
      <c r="E2" s="125"/>
      <c r="F2" s="125"/>
      <c r="G2" s="104"/>
    </row>
    <row r="3" spans="1:75" s="5" customFormat="1" ht="25.5" customHeight="1" x14ac:dyDescent="0.25">
      <c r="A3" s="6"/>
      <c r="B3" s="7"/>
      <c r="C3" s="7"/>
      <c r="D3" s="7"/>
      <c r="E3" s="7"/>
      <c r="F3" s="232"/>
      <c r="G3" s="232"/>
      <c r="H3" s="232"/>
      <c r="I3" s="232"/>
      <c r="J3" s="281"/>
      <c r="K3" s="281"/>
      <c r="L3" s="282"/>
      <c r="M3" s="231" t="s">
        <v>7</v>
      </c>
      <c r="N3" s="231"/>
      <c r="O3" s="231"/>
      <c r="P3" s="231"/>
      <c r="Q3" s="231"/>
      <c r="R3" s="231"/>
      <c r="S3" s="262" t="s">
        <v>13</v>
      </c>
      <c r="T3" s="273" t="s">
        <v>14</v>
      </c>
      <c r="U3" s="231" t="s">
        <v>15</v>
      </c>
      <c r="V3" s="231" t="s">
        <v>16</v>
      </c>
      <c r="W3" s="262" t="s">
        <v>17</v>
      </c>
      <c r="X3" s="270" t="s">
        <v>18</v>
      </c>
      <c r="Y3" s="270"/>
      <c r="Z3" s="270"/>
      <c r="AA3" s="87"/>
      <c r="AB3" s="87"/>
      <c r="AC3" s="87"/>
      <c r="AF3" s="227" t="s">
        <v>114</v>
      </c>
      <c r="AG3" s="243" t="s">
        <v>115</v>
      </c>
      <c r="AH3" s="244"/>
      <c r="AI3" s="244"/>
      <c r="AJ3" s="244"/>
      <c r="AK3" s="245"/>
      <c r="AL3" s="243" t="s">
        <v>136</v>
      </c>
      <c r="AM3" s="244"/>
      <c r="AN3" s="244"/>
      <c r="AO3" s="244"/>
      <c r="AP3" s="245"/>
      <c r="AQ3" s="243" t="s">
        <v>168</v>
      </c>
      <c r="AR3" s="244"/>
      <c r="AS3" s="244"/>
      <c r="AT3" s="244"/>
      <c r="AU3" s="245"/>
      <c r="AV3" s="242" t="s">
        <v>30</v>
      </c>
      <c r="AW3" s="242"/>
      <c r="AX3" s="242"/>
      <c r="AY3" s="242"/>
      <c r="AZ3" s="242"/>
      <c r="BA3" s="242"/>
      <c r="BB3" s="227" t="s">
        <v>33</v>
      </c>
      <c r="BC3" s="277" t="s">
        <v>34</v>
      </c>
      <c r="BD3" s="232" t="s">
        <v>35</v>
      </c>
      <c r="BE3" s="101" t="s">
        <v>36</v>
      </c>
      <c r="BF3" s="7"/>
      <c r="BG3" s="7"/>
      <c r="BH3" s="7"/>
      <c r="BI3" s="256"/>
      <c r="BJ3" s="256"/>
      <c r="BK3" s="256"/>
      <c r="BL3" s="256"/>
      <c r="BM3" s="256"/>
      <c r="BN3" s="256"/>
      <c r="BO3" s="237" t="s">
        <v>37</v>
      </c>
      <c r="BP3" s="7"/>
      <c r="BQ3" s="7"/>
      <c r="BR3" s="7"/>
      <c r="BS3" s="7"/>
      <c r="BT3" s="7"/>
      <c r="BU3" s="7"/>
      <c r="BV3" s="7"/>
      <c r="BW3" s="7"/>
    </row>
    <row r="4" spans="1:75" s="5" customFormat="1" ht="62.25" customHeight="1" x14ac:dyDescent="0.25">
      <c r="A4" s="233" t="s">
        <v>0</v>
      </c>
      <c r="B4" s="233" t="s">
        <v>1</v>
      </c>
      <c r="C4" s="233" t="s">
        <v>2</v>
      </c>
      <c r="D4" s="235" t="s">
        <v>3</v>
      </c>
      <c r="E4" s="235" t="s">
        <v>4</v>
      </c>
      <c r="F4" s="225" t="s">
        <v>5</v>
      </c>
      <c r="G4" s="225" t="s">
        <v>6</v>
      </c>
      <c r="H4" s="225" t="s">
        <v>38</v>
      </c>
      <c r="I4" s="225" t="s">
        <v>39</v>
      </c>
      <c r="J4" s="249" t="s">
        <v>40</v>
      </c>
      <c r="K4" s="250"/>
      <c r="L4" s="251"/>
      <c r="M4" s="228" t="s">
        <v>8</v>
      </c>
      <c r="N4" s="229"/>
      <c r="O4" s="230"/>
      <c r="P4" s="228" t="s">
        <v>9</v>
      </c>
      <c r="Q4" s="229"/>
      <c r="R4" s="230"/>
      <c r="S4" s="262"/>
      <c r="T4" s="274"/>
      <c r="U4" s="231"/>
      <c r="V4" s="231"/>
      <c r="W4" s="262"/>
      <c r="X4" s="270" t="s">
        <v>19</v>
      </c>
      <c r="Y4" s="270"/>
      <c r="Z4" s="231" t="s">
        <v>20</v>
      </c>
      <c r="AA4" s="257" t="s">
        <v>41</v>
      </c>
      <c r="AB4" s="257"/>
      <c r="AC4" s="258"/>
      <c r="AD4" s="238" t="s">
        <v>23</v>
      </c>
      <c r="AE4" s="254" t="s">
        <v>42</v>
      </c>
      <c r="AF4" s="227"/>
      <c r="AG4" s="246"/>
      <c r="AH4" s="247"/>
      <c r="AI4" s="247"/>
      <c r="AJ4" s="247"/>
      <c r="AK4" s="248"/>
      <c r="AL4" s="246"/>
      <c r="AM4" s="247"/>
      <c r="AN4" s="247"/>
      <c r="AO4" s="247"/>
      <c r="AP4" s="248"/>
      <c r="AQ4" s="246"/>
      <c r="AR4" s="247"/>
      <c r="AS4" s="247"/>
      <c r="AT4" s="247"/>
      <c r="AU4" s="248"/>
      <c r="AV4" s="249" t="s">
        <v>31</v>
      </c>
      <c r="AW4" s="250"/>
      <c r="AX4" s="251"/>
      <c r="AY4" s="249" t="s">
        <v>32</v>
      </c>
      <c r="AZ4" s="250"/>
      <c r="BA4" s="251"/>
      <c r="BB4" s="227"/>
      <c r="BC4" s="277"/>
      <c r="BD4" s="232"/>
      <c r="BE4" s="252" t="s">
        <v>43</v>
      </c>
      <c r="BF4" s="283" t="s">
        <v>44</v>
      </c>
      <c r="BG4" s="283"/>
      <c r="BH4" s="284"/>
      <c r="BI4" s="240" t="s">
        <v>45</v>
      </c>
      <c r="BJ4" s="240"/>
      <c r="BK4" s="237" t="s">
        <v>46</v>
      </c>
      <c r="BL4" s="237"/>
      <c r="BM4" s="237" t="s">
        <v>47</v>
      </c>
      <c r="BN4" s="241"/>
      <c r="BO4" s="237"/>
      <c r="BP4" s="225"/>
      <c r="BQ4" s="7"/>
      <c r="BR4" s="7"/>
      <c r="BS4" s="7"/>
      <c r="BT4" s="7"/>
      <c r="BU4" s="7"/>
      <c r="BV4" s="7"/>
      <c r="BW4" s="7"/>
    </row>
    <row r="5" spans="1:75" s="5" customFormat="1" ht="151.15" customHeight="1" x14ac:dyDescent="0.25">
      <c r="A5" s="234"/>
      <c r="B5" s="234"/>
      <c r="C5" s="234"/>
      <c r="D5" s="236"/>
      <c r="E5" s="236"/>
      <c r="F5" s="226"/>
      <c r="G5" s="226"/>
      <c r="H5" s="226"/>
      <c r="I5" s="226"/>
      <c r="J5" s="10" t="s">
        <v>48</v>
      </c>
      <c r="K5" s="10" t="s">
        <v>49</v>
      </c>
      <c r="L5" s="10" t="s">
        <v>50</v>
      </c>
      <c r="M5" s="100" t="s">
        <v>10</v>
      </c>
      <c r="N5" s="100" t="s">
        <v>11</v>
      </c>
      <c r="O5" s="100" t="s">
        <v>12</v>
      </c>
      <c r="P5" s="100" t="s">
        <v>10</v>
      </c>
      <c r="Q5" s="100" t="s">
        <v>11</v>
      </c>
      <c r="R5" s="100" t="s">
        <v>12</v>
      </c>
      <c r="S5" s="262"/>
      <c r="T5" s="275"/>
      <c r="U5" s="231"/>
      <c r="V5" s="231"/>
      <c r="W5" s="262"/>
      <c r="X5" s="100" t="s">
        <v>21</v>
      </c>
      <c r="Y5" s="2" t="s">
        <v>22</v>
      </c>
      <c r="Z5" s="231"/>
      <c r="AA5" s="11" t="s">
        <v>51</v>
      </c>
      <c r="AB5" s="11" t="s">
        <v>52</v>
      </c>
      <c r="AC5" s="12" t="s">
        <v>53</v>
      </c>
      <c r="AD5" s="239"/>
      <c r="AE5" s="255"/>
      <c r="AF5" s="227"/>
      <c r="AG5" s="102" t="s">
        <v>28</v>
      </c>
      <c r="AH5" s="102" t="s">
        <v>29</v>
      </c>
      <c r="AI5" s="102" t="s">
        <v>54</v>
      </c>
      <c r="AJ5" s="102" t="s">
        <v>55</v>
      </c>
      <c r="AK5" s="102" t="s">
        <v>12</v>
      </c>
      <c r="AL5" s="169" t="s">
        <v>28</v>
      </c>
      <c r="AM5" s="169" t="s">
        <v>29</v>
      </c>
      <c r="AN5" s="169" t="s">
        <v>54</v>
      </c>
      <c r="AO5" s="169" t="s">
        <v>55</v>
      </c>
      <c r="AP5" s="169" t="s">
        <v>12</v>
      </c>
      <c r="AQ5" s="219" t="s">
        <v>28</v>
      </c>
      <c r="AR5" s="219" t="s">
        <v>29</v>
      </c>
      <c r="AS5" s="219" t="s">
        <v>54</v>
      </c>
      <c r="AT5" s="219" t="s">
        <v>55</v>
      </c>
      <c r="AU5" s="219" t="s">
        <v>12</v>
      </c>
      <c r="AV5" s="3" t="s">
        <v>25</v>
      </c>
      <c r="AW5" s="3" t="s">
        <v>26</v>
      </c>
      <c r="AX5" s="3" t="s">
        <v>12</v>
      </c>
      <c r="AY5" s="3" t="s">
        <v>25</v>
      </c>
      <c r="AZ5" s="3" t="s">
        <v>26</v>
      </c>
      <c r="BA5" s="3" t="s">
        <v>12</v>
      </c>
      <c r="BB5" s="227"/>
      <c r="BC5" s="277"/>
      <c r="BD5" s="232"/>
      <c r="BE5" s="253"/>
      <c r="BF5" s="101" t="s">
        <v>56</v>
      </c>
      <c r="BG5" s="102" t="s">
        <v>57</v>
      </c>
      <c r="BH5" s="102" t="s">
        <v>58</v>
      </c>
      <c r="BI5" s="13" t="s">
        <v>59</v>
      </c>
      <c r="BJ5" s="103" t="s">
        <v>60</v>
      </c>
      <c r="BK5" s="15" t="s">
        <v>59</v>
      </c>
      <c r="BL5" s="16" t="s">
        <v>61</v>
      </c>
      <c r="BM5" s="17" t="s">
        <v>62</v>
      </c>
      <c r="BN5" s="18" t="s">
        <v>63</v>
      </c>
      <c r="BO5" s="237"/>
      <c r="BP5" s="226"/>
      <c r="BQ5" s="7"/>
      <c r="BR5" s="7"/>
      <c r="BS5" s="7"/>
      <c r="BT5" s="7"/>
      <c r="BU5" s="7"/>
      <c r="BV5" s="7"/>
      <c r="BW5" s="7"/>
    </row>
    <row r="7" spans="1:75" s="7" customFormat="1" ht="151.5" customHeight="1" x14ac:dyDescent="0.2">
      <c r="A7" s="291"/>
      <c r="B7" s="294">
        <v>17</v>
      </c>
      <c r="C7" s="294">
        <v>18</v>
      </c>
      <c r="D7" s="291"/>
      <c r="E7" s="291"/>
      <c r="F7" s="320" t="s">
        <v>91</v>
      </c>
      <c r="G7" s="84" t="s">
        <v>103</v>
      </c>
      <c r="H7" s="43">
        <v>2014</v>
      </c>
      <c r="I7" s="43" t="s">
        <v>95</v>
      </c>
      <c r="J7" s="131" t="s">
        <v>98</v>
      </c>
      <c r="K7" s="131" t="s">
        <v>96</v>
      </c>
      <c r="L7" s="323" t="s">
        <v>64</v>
      </c>
      <c r="M7" s="324">
        <v>125</v>
      </c>
      <c r="N7" s="324">
        <v>384</v>
      </c>
      <c r="O7" s="324">
        <f>+M7+N7</f>
        <v>509</v>
      </c>
      <c r="P7" s="325" t="s">
        <v>134</v>
      </c>
      <c r="Q7" s="325" t="s">
        <v>134</v>
      </c>
      <c r="R7" s="325" t="s">
        <v>134</v>
      </c>
      <c r="S7" s="328">
        <v>509</v>
      </c>
      <c r="T7" s="325">
        <v>1</v>
      </c>
      <c r="U7" s="325">
        <v>750</v>
      </c>
      <c r="V7" s="325">
        <v>786</v>
      </c>
      <c r="W7" s="328">
        <v>55</v>
      </c>
      <c r="X7" s="325">
        <v>17</v>
      </c>
      <c r="Y7" s="331">
        <v>422245.4</v>
      </c>
      <c r="Z7" s="334">
        <v>784170.04</v>
      </c>
      <c r="AA7" s="89">
        <v>1395</v>
      </c>
      <c r="AB7" s="89"/>
      <c r="AC7" s="89">
        <f>+AA7-AB7</f>
        <v>1395</v>
      </c>
      <c r="AD7" s="143" t="s">
        <v>133</v>
      </c>
      <c r="AE7" s="337">
        <v>1</v>
      </c>
      <c r="AF7" s="340">
        <v>12183291.119999999</v>
      </c>
      <c r="AG7" s="306">
        <v>0</v>
      </c>
      <c r="AH7" s="306">
        <v>0</v>
      </c>
      <c r="AI7" s="306">
        <v>0</v>
      </c>
      <c r="AJ7" s="306">
        <v>0</v>
      </c>
      <c r="AK7" s="306">
        <f>AG7+AH7+AI7+AJ7</f>
        <v>0</v>
      </c>
      <c r="AL7" s="306">
        <v>3206476.82</v>
      </c>
      <c r="AM7" s="306">
        <v>2976792.08</v>
      </c>
      <c r="AN7" s="306">
        <v>2606838.0699999998</v>
      </c>
      <c r="AO7" s="307">
        <v>1805183.42</v>
      </c>
      <c r="AP7" s="306">
        <f>AL7+AM7+AN7+AO7</f>
        <v>10595290.390000001</v>
      </c>
      <c r="AQ7" s="288">
        <v>1530888.03</v>
      </c>
      <c r="AR7" s="288">
        <v>57112.7</v>
      </c>
      <c r="AS7" s="288"/>
      <c r="AT7" s="288"/>
      <c r="AU7" s="288">
        <f>AQ7+AR7+AS7+AT7</f>
        <v>1588000.73</v>
      </c>
      <c r="AV7" s="306">
        <f>+AX7</f>
        <v>12183291.120000001</v>
      </c>
      <c r="AW7" s="306" t="s">
        <v>137</v>
      </c>
      <c r="AX7" s="306">
        <f>AK7+AP7+AU7</f>
        <v>12183291.120000001</v>
      </c>
      <c r="AY7" s="297">
        <f>+BA7</f>
        <v>0</v>
      </c>
      <c r="AZ7" s="297" t="s">
        <v>134</v>
      </c>
      <c r="BA7" s="297">
        <f>AF7-AX7</f>
        <v>0</v>
      </c>
      <c r="BB7" s="308">
        <f>AX7/AF7</f>
        <v>1.0000000000000002</v>
      </c>
      <c r="BC7" s="315" t="s">
        <v>166</v>
      </c>
      <c r="BD7" s="303">
        <v>0</v>
      </c>
      <c r="BE7" s="285" t="s">
        <v>73</v>
      </c>
      <c r="BF7" s="318" t="s">
        <v>65</v>
      </c>
      <c r="BG7" s="285"/>
      <c r="BH7" s="318"/>
      <c r="BI7" s="347">
        <v>41996</v>
      </c>
      <c r="BJ7" s="344" t="s">
        <v>117</v>
      </c>
      <c r="BK7" s="347">
        <v>42175</v>
      </c>
      <c r="BL7" s="285"/>
      <c r="BM7" s="344" t="s">
        <v>117</v>
      </c>
      <c r="BN7" s="344" t="s">
        <v>117</v>
      </c>
      <c r="BO7" s="279" t="s">
        <v>172</v>
      </c>
      <c r="BQ7" s="127"/>
    </row>
    <row r="8" spans="1:75" s="7" customFormat="1" ht="63" customHeight="1" x14ac:dyDescent="0.2">
      <c r="A8" s="293"/>
      <c r="B8" s="296"/>
      <c r="C8" s="296"/>
      <c r="D8" s="293"/>
      <c r="E8" s="293"/>
      <c r="F8" s="320"/>
      <c r="G8" s="84" t="s">
        <v>104</v>
      </c>
      <c r="H8" s="43">
        <v>2014</v>
      </c>
      <c r="I8" s="43" t="s">
        <v>95</v>
      </c>
      <c r="J8" s="131" t="s">
        <v>98</v>
      </c>
      <c r="K8" s="131" t="s">
        <v>96</v>
      </c>
      <c r="L8" s="323"/>
      <c r="M8" s="324"/>
      <c r="N8" s="324"/>
      <c r="O8" s="324"/>
      <c r="P8" s="326"/>
      <c r="Q8" s="326"/>
      <c r="R8" s="326"/>
      <c r="S8" s="329"/>
      <c r="T8" s="326"/>
      <c r="U8" s="326"/>
      <c r="V8" s="326"/>
      <c r="W8" s="329"/>
      <c r="X8" s="326"/>
      <c r="Y8" s="332"/>
      <c r="Z8" s="335"/>
      <c r="AA8" s="89">
        <v>74</v>
      </c>
      <c r="AB8" s="89"/>
      <c r="AC8" s="89">
        <f t="shared" ref="AC8:AC17" si="0">+AA8-AB8</f>
        <v>74</v>
      </c>
      <c r="AD8" s="143" t="s">
        <v>124</v>
      </c>
      <c r="AE8" s="338"/>
      <c r="AF8" s="341"/>
      <c r="AG8" s="306"/>
      <c r="AH8" s="306"/>
      <c r="AI8" s="306"/>
      <c r="AJ8" s="306"/>
      <c r="AK8" s="306"/>
      <c r="AL8" s="306"/>
      <c r="AM8" s="306"/>
      <c r="AN8" s="306"/>
      <c r="AO8" s="307"/>
      <c r="AP8" s="306"/>
      <c r="AQ8" s="289"/>
      <c r="AR8" s="289"/>
      <c r="AS8" s="289"/>
      <c r="AT8" s="289"/>
      <c r="AU8" s="289"/>
      <c r="AV8" s="306"/>
      <c r="AW8" s="306"/>
      <c r="AX8" s="306"/>
      <c r="AY8" s="299"/>
      <c r="AZ8" s="299"/>
      <c r="BA8" s="299"/>
      <c r="BB8" s="309"/>
      <c r="BC8" s="316"/>
      <c r="BD8" s="304"/>
      <c r="BE8" s="286"/>
      <c r="BF8" s="318"/>
      <c r="BG8" s="286"/>
      <c r="BH8" s="318"/>
      <c r="BI8" s="348"/>
      <c r="BJ8" s="345"/>
      <c r="BK8" s="348"/>
      <c r="BL8" s="286"/>
      <c r="BM8" s="345"/>
      <c r="BN8" s="345"/>
      <c r="BO8" s="343"/>
      <c r="BQ8" s="127"/>
    </row>
    <row r="9" spans="1:75" s="7" customFormat="1" ht="30.6" customHeight="1" x14ac:dyDescent="0.2">
      <c r="A9" s="291"/>
      <c r="B9" s="294">
        <v>17</v>
      </c>
      <c r="C9" s="294">
        <v>18</v>
      </c>
      <c r="D9" s="291"/>
      <c r="E9" s="291"/>
      <c r="F9" s="320" t="s">
        <v>92</v>
      </c>
      <c r="G9" s="84" t="s">
        <v>107</v>
      </c>
      <c r="H9" s="43">
        <v>2014</v>
      </c>
      <c r="I9" s="43" t="s">
        <v>95</v>
      </c>
      <c r="J9" s="131" t="s">
        <v>98</v>
      </c>
      <c r="K9" s="131" t="s">
        <v>96</v>
      </c>
      <c r="L9" s="323"/>
      <c r="M9" s="324"/>
      <c r="N9" s="324"/>
      <c r="O9" s="324"/>
      <c r="P9" s="326"/>
      <c r="Q9" s="326"/>
      <c r="R9" s="326"/>
      <c r="S9" s="329"/>
      <c r="T9" s="326"/>
      <c r="U9" s="326"/>
      <c r="V9" s="326"/>
      <c r="W9" s="329"/>
      <c r="X9" s="326"/>
      <c r="Y9" s="332"/>
      <c r="Z9" s="335"/>
      <c r="AA9" s="89">
        <v>55</v>
      </c>
      <c r="AB9" s="89"/>
      <c r="AC9" s="89">
        <f t="shared" si="0"/>
        <v>55</v>
      </c>
      <c r="AD9" s="143" t="s">
        <v>125</v>
      </c>
      <c r="AE9" s="338"/>
      <c r="AF9" s="340">
        <v>166235.88</v>
      </c>
      <c r="AG9" s="288">
        <v>0</v>
      </c>
      <c r="AH9" s="288">
        <v>0</v>
      </c>
      <c r="AI9" s="288">
        <v>0</v>
      </c>
      <c r="AJ9" s="288">
        <v>0</v>
      </c>
      <c r="AK9" s="288">
        <v>0</v>
      </c>
      <c r="AL9" s="288">
        <v>0</v>
      </c>
      <c r="AM9" s="288">
        <v>0</v>
      </c>
      <c r="AN9" s="288">
        <v>0</v>
      </c>
      <c r="AO9" s="300"/>
      <c r="AP9" s="288">
        <f>AL9+AM9+AN9+AO9</f>
        <v>0</v>
      </c>
      <c r="AQ9" s="288">
        <v>166235.88</v>
      </c>
      <c r="AR9" s="288">
        <v>0</v>
      </c>
      <c r="AS9" s="288"/>
      <c r="AT9" s="288"/>
      <c r="AU9" s="288">
        <f>AQ9+AR9+AS9+AT9</f>
        <v>166235.88</v>
      </c>
      <c r="AV9" s="288">
        <f>+AX9</f>
        <v>166235.88</v>
      </c>
      <c r="AW9" s="288" t="s">
        <v>137</v>
      </c>
      <c r="AX9" s="288">
        <f>AK9+AP9+AU9</f>
        <v>166235.88</v>
      </c>
      <c r="AY9" s="297">
        <f>+BA9</f>
        <v>0</v>
      </c>
      <c r="AZ9" s="297" t="s">
        <v>134</v>
      </c>
      <c r="BA9" s="297">
        <f>AF9-AX9</f>
        <v>0</v>
      </c>
      <c r="BB9" s="310">
        <f>AX9/AX9</f>
        <v>1</v>
      </c>
      <c r="BC9" s="316"/>
      <c r="BD9" s="304"/>
      <c r="BE9" s="286"/>
      <c r="BF9" s="318"/>
      <c r="BG9" s="286"/>
      <c r="BH9" s="318"/>
      <c r="BI9" s="348"/>
      <c r="BJ9" s="345"/>
      <c r="BK9" s="348"/>
      <c r="BL9" s="286"/>
      <c r="BM9" s="345"/>
      <c r="BN9" s="345"/>
      <c r="BO9" s="343"/>
      <c r="BQ9" s="127"/>
    </row>
    <row r="10" spans="1:75" s="7" customFormat="1" ht="33.75" x14ac:dyDescent="0.2">
      <c r="A10" s="292"/>
      <c r="B10" s="295"/>
      <c r="C10" s="295"/>
      <c r="D10" s="292"/>
      <c r="E10" s="292"/>
      <c r="F10" s="320"/>
      <c r="G10" s="84" t="s">
        <v>105</v>
      </c>
      <c r="H10" s="43">
        <v>2014</v>
      </c>
      <c r="I10" s="43" t="s">
        <v>95</v>
      </c>
      <c r="J10" s="131" t="s">
        <v>98</v>
      </c>
      <c r="K10" s="131" t="s">
        <v>96</v>
      </c>
      <c r="L10" s="323"/>
      <c r="M10" s="324"/>
      <c r="N10" s="324"/>
      <c r="O10" s="324"/>
      <c r="P10" s="326"/>
      <c r="Q10" s="326"/>
      <c r="R10" s="326"/>
      <c r="S10" s="329"/>
      <c r="T10" s="326"/>
      <c r="U10" s="326"/>
      <c r="V10" s="326"/>
      <c r="W10" s="329"/>
      <c r="X10" s="326"/>
      <c r="Y10" s="332"/>
      <c r="Z10" s="335"/>
      <c r="AA10" s="89">
        <v>405</v>
      </c>
      <c r="AB10" s="89"/>
      <c r="AC10" s="89">
        <f t="shared" si="0"/>
        <v>405</v>
      </c>
      <c r="AD10" s="143" t="s">
        <v>126</v>
      </c>
      <c r="AE10" s="338"/>
      <c r="AF10" s="342"/>
      <c r="AG10" s="290"/>
      <c r="AH10" s="290"/>
      <c r="AI10" s="290"/>
      <c r="AJ10" s="290"/>
      <c r="AK10" s="290"/>
      <c r="AL10" s="290"/>
      <c r="AM10" s="290"/>
      <c r="AN10" s="290"/>
      <c r="AO10" s="301"/>
      <c r="AP10" s="290"/>
      <c r="AQ10" s="290"/>
      <c r="AR10" s="290"/>
      <c r="AS10" s="290"/>
      <c r="AT10" s="290"/>
      <c r="AU10" s="290"/>
      <c r="AV10" s="290"/>
      <c r="AW10" s="290"/>
      <c r="AX10" s="290"/>
      <c r="AY10" s="298"/>
      <c r="AZ10" s="298"/>
      <c r="BA10" s="298"/>
      <c r="BB10" s="311"/>
      <c r="BC10" s="316"/>
      <c r="BD10" s="304"/>
      <c r="BE10" s="286"/>
      <c r="BF10" s="318"/>
      <c r="BG10" s="286"/>
      <c r="BH10" s="318"/>
      <c r="BI10" s="348"/>
      <c r="BJ10" s="345"/>
      <c r="BK10" s="348"/>
      <c r="BL10" s="286"/>
      <c r="BM10" s="345"/>
      <c r="BN10" s="345"/>
      <c r="BO10" s="343"/>
      <c r="BQ10" s="127"/>
    </row>
    <row r="11" spans="1:75" s="7" customFormat="1" ht="22.5" x14ac:dyDescent="0.2">
      <c r="A11" s="292"/>
      <c r="B11" s="295"/>
      <c r="C11" s="295"/>
      <c r="D11" s="292"/>
      <c r="E11" s="292"/>
      <c r="F11" s="320"/>
      <c r="G11" s="84" t="s">
        <v>106</v>
      </c>
      <c r="H11" s="43">
        <v>2014</v>
      </c>
      <c r="I11" s="43" t="s">
        <v>95</v>
      </c>
      <c r="J11" s="131" t="s">
        <v>98</v>
      </c>
      <c r="K11" s="131" t="s">
        <v>96</v>
      </c>
      <c r="L11" s="323"/>
      <c r="M11" s="324"/>
      <c r="N11" s="324"/>
      <c r="O11" s="324"/>
      <c r="P11" s="326"/>
      <c r="Q11" s="326"/>
      <c r="R11" s="326"/>
      <c r="S11" s="329"/>
      <c r="T11" s="326"/>
      <c r="U11" s="326"/>
      <c r="V11" s="326"/>
      <c r="W11" s="329"/>
      <c r="X11" s="326"/>
      <c r="Y11" s="332"/>
      <c r="Z11" s="335"/>
      <c r="AA11" s="89">
        <v>7</v>
      </c>
      <c r="AB11" s="89"/>
      <c r="AC11" s="89">
        <f t="shared" si="0"/>
        <v>7</v>
      </c>
      <c r="AD11" s="143" t="s">
        <v>127</v>
      </c>
      <c r="AE11" s="338"/>
      <c r="AF11" s="342"/>
      <c r="AG11" s="290"/>
      <c r="AH11" s="290"/>
      <c r="AI11" s="290"/>
      <c r="AJ11" s="290"/>
      <c r="AK11" s="290"/>
      <c r="AL11" s="290"/>
      <c r="AM11" s="290"/>
      <c r="AN11" s="290"/>
      <c r="AO11" s="301"/>
      <c r="AP11" s="290"/>
      <c r="AQ11" s="290"/>
      <c r="AR11" s="290"/>
      <c r="AS11" s="290"/>
      <c r="AT11" s="290"/>
      <c r="AU11" s="290"/>
      <c r="AV11" s="290"/>
      <c r="AW11" s="290"/>
      <c r="AX11" s="290"/>
      <c r="AY11" s="298"/>
      <c r="AZ11" s="298"/>
      <c r="BA11" s="298"/>
      <c r="BB11" s="311"/>
      <c r="BC11" s="316"/>
      <c r="BD11" s="304"/>
      <c r="BE11" s="286"/>
      <c r="BF11" s="318"/>
      <c r="BG11" s="286"/>
      <c r="BH11" s="318"/>
      <c r="BI11" s="348"/>
      <c r="BJ11" s="345"/>
      <c r="BK11" s="348"/>
      <c r="BL11" s="286"/>
      <c r="BM11" s="345"/>
      <c r="BN11" s="345"/>
      <c r="BO11" s="343"/>
      <c r="BQ11" s="127"/>
    </row>
    <row r="12" spans="1:75" s="7" customFormat="1" ht="22.5" x14ac:dyDescent="0.2">
      <c r="A12" s="293"/>
      <c r="B12" s="296"/>
      <c r="C12" s="296"/>
      <c r="D12" s="293"/>
      <c r="E12" s="293"/>
      <c r="F12" s="320"/>
      <c r="G12" s="84" t="s">
        <v>108</v>
      </c>
      <c r="H12" s="43">
        <v>2014</v>
      </c>
      <c r="I12" s="43" t="s">
        <v>95</v>
      </c>
      <c r="J12" s="131" t="s">
        <v>98</v>
      </c>
      <c r="K12" s="131" t="s">
        <v>96</v>
      </c>
      <c r="L12" s="323"/>
      <c r="M12" s="324"/>
      <c r="N12" s="324"/>
      <c r="O12" s="324"/>
      <c r="P12" s="326"/>
      <c r="Q12" s="326"/>
      <c r="R12" s="326"/>
      <c r="S12" s="330"/>
      <c r="T12" s="327"/>
      <c r="U12" s="327"/>
      <c r="V12" s="327"/>
      <c r="W12" s="330"/>
      <c r="X12" s="327"/>
      <c r="Y12" s="333"/>
      <c r="Z12" s="336"/>
      <c r="AA12" s="89">
        <v>11</v>
      </c>
      <c r="AB12" s="89"/>
      <c r="AC12" s="89">
        <f t="shared" si="0"/>
        <v>11</v>
      </c>
      <c r="AD12" s="143" t="s">
        <v>128</v>
      </c>
      <c r="AE12" s="339"/>
      <c r="AF12" s="341"/>
      <c r="AG12" s="289"/>
      <c r="AH12" s="289"/>
      <c r="AI12" s="289"/>
      <c r="AJ12" s="289"/>
      <c r="AK12" s="289"/>
      <c r="AL12" s="289"/>
      <c r="AM12" s="289"/>
      <c r="AN12" s="289"/>
      <c r="AO12" s="302"/>
      <c r="AP12" s="289"/>
      <c r="AQ12" s="289"/>
      <c r="AR12" s="289"/>
      <c r="AS12" s="289"/>
      <c r="AT12" s="289"/>
      <c r="AU12" s="289"/>
      <c r="AV12" s="289"/>
      <c r="AW12" s="289"/>
      <c r="AX12" s="289"/>
      <c r="AY12" s="299"/>
      <c r="AZ12" s="299"/>
      <c r="BA12" s="299"/>
      <c r="BB12" s="312"/>
      <c r="BC12" s="317"/>
      <c r="BD12" s="304"/>
      <c r="BE12" s="287"/>
      <c r="BF12" s="318"/>
      <c r="BG12" s="287"/>
      <c r="BH12" s="318"/>
      <c r="BI12" s="349"/>
      <c r="BJ12" s="346"/>
      <c r="BK12" s="349"/>
      <c r="BL12" s="287"/>
      <c r="BM12" s="346"/>
      <c r="BN12" s="346"/>
      <c r="BO12" s="343"/>
      <c r="BQ12" s="127"/>
    </row>
    <row r="13" spans="1:75" s="7" customFormat="1" ht="132.75" customHeight="1" x14ac:dyDescent="0.2">
      <c r="A13" s="291"/>
      <c r="B13" s="294">
        <v>17</v>
      </c>
      <c r="C13" s="294">
        <v>18</v>
      </c>
      <c r="D13" s="291"/>
      <c r="E13" s="291"/>
      <c r="F13" s="321" t="s">
        <v>93</v>
      </c>
      <c r="G13" s="144" t="s">
        <v>109</v>
      </c>
      <c r="H13" s="145">
        <v>2014</v>
      </c>
      <c r="I13" s="145" t="s">
        <v>95</v>
      </c>
      <c r="J13" s="146" t="s">
        <v>97</v>
      </c>
      <c r="K13" s="146" t="s">
        <v>96</v>
      </c>
      <c r="L13" s="316" t="s">
        <v>64</v>
      </c>
      <c r="M13" s="326">
        <v>35</v>
      </c>
      <c r="N13" s="326">
        <v>132</v>
      </c>
      <c r="O13" s="326">
        <f>+M13+N13</f>
        <v>167</v>
      </c>
      <c r="P13" s="326"/>
      <c r="Q13" s="326"/>
      <c r="R13" s="326"/>
      <c r="S13" s="328">
        <v>167</v>
      </c>
      <c r="T13" s="325">
        <v>1</v>
      </c>
      <c r="U13" s="325">
        <v>248</v>
      </c>
      <c r="V13" s="325">
        <v>318</v>
      </c>
      <c r="W13" s="328">
        <v>10</v>
      </c>
      <c r="X13" s="147">
        <v>0</v>
      </c>
      <c r="Y13" s="148">
        <v>0</v>
      </c>
      <c r="Z13" s="149">
        <v>0</v>
      </c>
      <c r="AA13" s="89">
        <v>1395</v>
      </c>
      <c r="AB13" s="89"/>
      <c r="AC13" s="89">
        <f t="shared" si="0"/>
        <v>1395</v>
      </c>
      <c r="AD13" s="143" t="s">
        <v>129</v>
      </c>
      <c r="AE13" s="337">
        <v>1</v>
      </c>
      <c r="AF13" s="340">
        <v>11973560.960000001</v>
      </c>
      <c r="AG13" s="306">
        <v>0</v>
      </c>
      <c r="AH13" s="306">
        <v>0</v>
      </c>
      <c r="AI13" s="306">
        <v>0</v>
      </c>
      <c r="AJ13" s="306">
        <v>0</v>
      </c>
      <c r="AK13" s="306">
        <f>AG13+AH13+AI13+AJ13</f>
        <v>0</v>
      </c>
      <c r="AL13" s="306">
        <v>280359.40000000002</v>
      </c>
      <c r="AM13" s="306">
        <v>1583380.98</v>
      </c>
      <c r="AN13" s="306">
        <v>851756.64</v>
      </c>
      <c r="AO13" s="307">
        <v>5471158.4400000004</v>
      </c>
      <c r="AP13" s="306">
        <f>AL13+AM13+AN13+AO13</f>
        <v>8186655.4600000009</v>
      </c>
      <c r="AQ13" s="288">
        <v>3768047.87</v>
      </c>
      <c r="AR13" s="288">
        <v>18857.63</v>
      </c>
      <c r="AS13" s="288"/>
      <c r="AT13" s="288"/>
      <c r="AU13" s="288">
        <f>AQ13+AR13+AS13+AT13</f>
        <v>3786905.5</v>
      </c>
      <c r="AV13" s="306">
        <f>+AX13</f>
        <v>11973560.960000001</v>
      </c>
      <c r="AW13" s="306" t="s">
        <v>137</v>
      </c>
      <c r="AX13" s="306">
        <f>AK13+AP13+AU13</f>
        <v>11973560.960000001</v>
      </c>
      <c r="AY13" s="297">
        <f>+BA13</f>
        <v>0</v>
      </c>
      <c r="AZ13" s="297" t="s">
        <v>134</v>
      </c>
      <c r="BA13" s="297">
        <f>AF13-AX13</f>
        <v>0</v>
      </c>
      <c r="BB13" s="313">
        <f>AX13/AF13</f>
        <v>1</v>
      </c>
      <c r="BC13" s="315" t="s">
        <v>166</v>
      </c>
      <c r="BD13" s="305">
        <v>0</v>
      </c>
      <c r="BE13" s="285" t="s">
        <v>73</v>
      </c>
      <c r="BF13" s="285" t="s">
        <v>65</v>
      </c>
      <c r="BG13" s="285"/>
      <c r="BH13" s="285"/>
      <c r="BI13" s="347">
        <v>42002</v>
      </c>
      <c r="BJ13" s="344" t="s">
        <v>117</v>
      </c>
      <c r="BK13" s="347">
        <v>42211</v>
      </c>
      <c r="BL13" s="285"/>
      <c r="BM13" s="350">
        <v>42440</v>
      </c>
      <c r="BN13" s="315" t="s">
        <v>169</v>
      </c>
      <c r="BO13" s="343"/>
      <c r="BQ13" s="127"/>
    </row>
    <row r="14" spans="1:75" s="7" customFormat="1" ht="75.75" customHeight="1" x14ac:dyDescent="0.2">
      <c r="A14" s="293"/>
      <c r="B14" s="296"/>
      <c r="C14" s="296"/>
      <c r="D14" s="293"/>
      <c r="E14" s="293"/>
      <c r="F14" s="322"/>
      <c r="G14" s="84" t="s">
        <v>110</v>
      </c>
      <c r="H14" s="43">
        <v>2014</v>
      </c>
      <c r="I14" s="43" t="s">
        <v>95</v>
      </c>
      <c r="J14" s="22" t="s">
        <v>97</v>
      </c>
      <c r="K14" s="22" t="s">
        <v>96</v>
      </c>
      <c r="L14" s="316"/>
      <c r="M14" s="326"/>
      <c r="N14" s="326"/>
      <c r="O14" s="326"/>
      <c r="P14" s="326"/>
      <c r="Q14" s="326"/>
      <c r="R14" s="326"/>
      <c r="S14" s="329"/>
      <c r="T14" s="326"/>
      <c r="U14" s="326"/>
      <c r="V14" s="326"/>
      <c r="W14" s="329"/>
      <c r="X14" s="98">
        <v>0</v>
      </c>
      <c r="Y14" s="90">
        <v>0</v>
      </c>
      <c r="Z14" s="85">
        <v>0</v>
      </c>
      <c r="AA14" s="89">
        <v>74</v>
      </c>
      <c r="AB14" s="89"/>
      <c r="AC14" s="89">
        <f t="shared" si="0"/>
        <v>74</v>
      </c>
      <c r="AD14" s="143" t="s">
        <v>130</v>
      </c>
      <c r="AE14" s="338"/>
      <c r="AF14" s="341"/>
      <c r="AG14" s="306"/>
      <c r="AH14" s="306"/>
      <c r="AI14" s="306"/>
      <c r="AJ14" s="306"/>
      <c r="AK14" s="306"/>
      <c r="AL14" s="306"/>
      <c r="AM14" s="306"/>
      <c r="AN14" s="306"/>
      <c r="AO14" s="307"/>
      <c r="AP14" s="306"/>
      <c r="AQ14" s="289"/>
      <c r="AR14" s="289"/>
      <c r="AS14" s="289"/>
      <c r="AT14" s="289"/>
      <c r="AU14" s="289"/>
      <c r="AV14" s="306"/>
      <c r="AW14" s="306"/>
      <c r="AX14" s="306"/>
      <c r="AY14" s="299"/>
      <c r="AZ14" s="299"/>
      <c r="BA14" s="299"/>
      <c r="BB14" s="314"/>
      <c r="BC14" s="316"/>
      <c r="BD14" s="305"/>
      <c r="BE14" s="286"/>
      <c r="BF14" s="286"/>
      <c r="BG14" s="286"/>
      <c r="BH14" s="286"/>
      <c r="BI14" s="348"/>
      <c r="BJ14" s="345"/>
      <c r="BK14" s="348"/>
      <c r="BL14" s="286"/>
      <c r="BM14" s="345"/>
      <c r="BN14" s="351"/>
      <c r="BO14" s="343"/>
      <c r="BQ14" s="127"/>
    </row>
    <row r="15" spans="1:75" s="75" customFormat="1" ht="30.6" customHeight="1" x14ac:dyDescent="0.2">
      <c r="A15" s="291"/>
      <c r="B15" s="294">
        <v>17</v>
      </c>
      <c r="C15" s="294">
        <v>19</v>
      </c>
      <c r="D15" s="291"/>
      <c r="E15" s="291"/>
      <c r="F15" s="320" t="s">
        <v>94</v>
      </c>
      <c r="G15" s="84" t="s">
        <v>112</v>
      </c>
      <c r="H15" s="43">
        <v>2014</v>
      </c>
      <c r="I15" s="43" t="s">
        <v>95</v>
      </c>
      <c r="J15" s="22" t="s">
        <v>97</v>
      </c>
      <c r="K15" s="22" t="s">
        <v>96</v>
      </c>
      <c r="L15" s="316"/>
      <c r="M15" s="326"/>
      <c r="N15" s="326"/>
      <c r="O15" s="326"/>
      <c r="P15" s="326"/>
      <c r="Q15" s="326"/>
      <c r="R15" s="326"/>
      <c r="S15" s="329"/>
      <c r="T15" s="326"/>
      <c r="U15" s="326"/>
      <c r="V15" s="326"/>
      <c r="W15" s="329"/>
      <c r="X15" s="98">
        <v>0</v>
      </c>
      <c r="Y15" s="90">
        <v>0</v>
      </c>
      <c r="Z15" s="85">
        <v>0</v>
      </c>
      <c r="AA15" s="89">
        <v>162</v>
      </c>
      <c r="AB15" s="89"/>
      <c r="AC15" s="89">
        <f t="shared" si="0"/>
        <v>162</v>
      </c>
      <c r="AD15" s="143" t="s">
        <v>125</v>
      </c>
      <c r="AE15" s="338"/>
      <c r="AF15" s="340">
        <v>375966.04</v>
      </c>
      <c r="AG15" s="306">
        <v>0</v>
      </c>
      <c r="AH15" s="288">
        <v>0</v>
      </c>
      <c r="AI15" s="288">
        <v>0</v>
      </c>
      <c r="AJ15" s="288">
        <v>0</v>
      </c>
      <c r="AK15" s="288">
        <f>AG15+AH15+AI15+AJ15</f>
        <v>0</v>
      </c>
      <c r="AL15" s="288">
        <v>0</v>
      </c>
      <c r="AM15" s="288">
        <v>0</v>
      </c>
      <c r="AN15" s="288">
        <v>0</v>
      </c>
      <c r="AO15" s="300"/>
      <c r="AP15" s="288">
        <f>AL15+AM15+AN15+AO15</f>
        <v>0</v>
      </c>
      <c r="AQ15" s="288">
        <v>375966.04</v>
      </c>
      <c r="AR15" s="288">
        <v>0</v>
      </c>
      <c r="AS15" s="288"/>
      <c r="AT15" s="288"/>
      <c r="AU15" s="288">
        <f>AQ15+AR15+AS15+AT15</f>
        <v>375966.04</v>
      </c>
      <c r="AV15" s="288">
        <f>+AX15</f>
        <v>375966.04</v>
      </c>
      <c r="AW15" s="288" t="s">
        <v>137</v>
      </c>
      <c r="AX15" s="288">
        <f>AK15+AP15+AU15</f>
        <v>375966.04</v>
      </c>
      <c r="AY15" s="297">
        <f>AF15-AX15</f>
        <v>0</v>
      </c>
      <c r="AZ15" s="297" t="s">
        <v>134</v>
      </c>
      <c r="BA15" s="297">
        <f>AF15-AX15</f>
        <v>0</v>
      </c>
      <c r="BB15" s="310">
        <f>AX15/AF15</f>
        <v>1</v>
      </c>
      <c r="BC15" s="316"/>
      <c r="BD15" s="305"/>
      <c r="BE15" s="286"/>
      <c r="BF15" s="286"/>
      <c r="BG15" s="286"/>
      <c r="BH15" s="286"/>
      <c r="BI15" s="348"/>
      <c r="BJ15" s="345"/>
      <c r="BK15" s="348"/>
      <c r="BL15" s="286"/>
      <c r="BM15" s="345"/>
      <c r="BN15" s="351"/>
      <c r="BO15" s="343"/>
      <c r="BQ15" s="127"/>
    </row>
    <row r="16" spans="1:75" ht="22.5" x14ac:dyDescent="0.25">
      <c r="A16" s="292"/>
      <c r="B16" s="295"/>
      <c r="C16" s="295"/>
      <c r="D16" s="292"/>
      <c r="E16" s="292"/>
      <c r="F16" s="320"/>
      <c r="G16" s="84" t="s">
        <v>111</v>
      </c>
      <c r="H16" s="43">
        <v>2014</v>
      </c>
      <c r="I16" s="43" t="s">
        <v>95</v>
      </c>
      <c r="J16" s="22" t="s">
        <v>97</v>
      </c>
      <c r="K16" s="22" t="s">
        <v>96</v>
      </c>
      <c r="L16" s="316"/>
      <c r="M16" s="326"/>
      <c r="N16" s="326"/>
      <c r="O16" s="326"/>
      <c r="P16" s="326"/>
      <c r="Q16" s="326"/>
      <c r="R16" s="326"/>
      <c r="S16" s="329"/>
      <c r="T16" s="326"/>
      <c r="U16" s="326"/>
      <c r="V16" s="326"/>
      <c r="W16" s="329"/>
      <c r="X16" s="98">
        <v>0</v>
      </c>
      <c r="Y16" s="90">
        <v>0</v>
      </c>
      <c r="Z16" s="85">
        <v>0</v>
      </c>
      <c r="AA16" s="89">
        <v>50</v>
      </c>
      <c r="AB16" s="106"/>
      <c r="AC16" s="89">
        <f t="shared" si="0"/>
        <v>50</v>
      </c>
      <c r="AD16" s="143" t="s">
        <v>131</v>
      </c>
      <c r="AE16" s="338"/>
      <c r="AF16" s="342"/>
      <c r="AG16" s="306"/>
      <c r="AH16" s="290"/>
      <c r="AI16" s="290"/>
      <c r="AJ16" s="290"/>
      <c r="AK16" s="290"/>
      <c r="AL16" s="290"/>
      <c r="AM16" s="290"/>
      <c r="AN16" s="290"/>
      <c r="AO16" s="301"/>
      <c r="AP16" s="290"/>
      <c r="AQ16" s="290"/>
      <c r="AR16" s="290"/>
      <c r="AS16" s="290"/>
      <c r="AT16" s="290"/>
      <c r="AU16" s="290"/>
      <c r="AV16" s="290"/>
      <c r="AW16" s="290"/>
      <c r="AX16" s="290"/>
      <c r="AY16" s="298"/>
      <c r="AZ16" s="298"/>
      <c r="BA16" s="298"/>
      <c r="BB16" s="311"/>
      <c r="BC16" s="316"/>
      <c r="BD16" s="305"/>
      <c r="BE16" s="286"/>
      <c r="BF16" s="286"/>
      <c r="BG16" s="286"/>
      <c r="BH16" s="286"/>
      <c r="BI16" s="348"/>
      <c r="BJ16" s="345"/>
      <c r="BK16" s="348"/>
      <c r="BL16" s="286"/>
      <c r="BM16" s="345"/>
      <c r="BN16" s="351"/>
      <c r="BO16" s="343"/>
      <c r="BQ16" s="127"/>
    </row>
    <row r="17" spans="1:69" ht="22.5" x14ac:dyDescent="0.25">
      <c r="A17" s="293"/>
      <c r="B17" s="296"/>
      <c r="C17" s="296"/>
      <c r="D17" s="293"/>
      <c r="E17" s="293"/>
      <c r="F17" s="320"/>
      <c r="G17" s="84" t="s">
        <v>113</v>
      </c>
      <c r="H17" s="43">
        <v>2014</v>
      </c>
      <c r="I17" s="43" t="s">
        <v>95</v>
      </c>
      <c r="J17" s="22" t="s">
        <v>97</v>
      </c>
      <c r="K17" s="22" t="s">
        <v>96</v>
      </c>
      <c r="L17" s="317"/>
      <c r="M17" s="327"/>
      <c r="N17" s="327"/>
      <c r="O17" s="327"/>
      <c r="P17" s="327"/>
      <c r="Q17" s="327"/>
      <c r="R17" s="327"/>
      <c r="S17" s="330"/>
      <c r="T17" s="327"/>
      <c r="U17" s="327"/>
      <c r="V17" s="327"/>
      <c r="W17" s="330"/>
      <c r="X17" s="98">
        <v>0</v>
      </c>
      <c r="Y17" s="90">
        <v>0</v>
      </c>
      <c r="Z17" s="85">
        <v>0</v>
      </c>
      <c r="AA17" s="89">
        <v>11</v>
      </c>
      <c r="AB17" s="106"/>
      <c r="AC17" s="89">
        <f t="shared" si="0"/>
        <v>11</v>
      </c>
      <c r="AD17" s="143" t="s">
        <v>132</v>
      </c>
      <c r="AE17" s="339"/>
      <c r="AF17" s="341"/>
      <c r="AG17" s="306"/>
      <c r="AH17" s="289"/>
      <c r="AI17" s="289"/>
      <c r="AJ17" s="289"/>
      <c r="AK17" s="289"/>
      <c r="AL17" s="289"/>
      <c r="AM17" s="289"/>
      <c r="AN17" s="289"/>
      <c r="AO17" s="302"/>
      <c r="AP17" s="289"/>
      <c r="AQ17" s="289"/>
      <c r="AR17" s="289"/>
      <c r="AS17" s="289"/>
      <c r="AT17" s="289"/>
      <c r="AU17" s="289"/>
      <c r="AV17" s="289"/>
      <c r="AW17" s="289"/>
      <c r="AX17" s="289"/>
      <c r="AY17" s="299"/>
      <c r="AZ17" s="299"/>
      <c r="BA17" s="299"/>
      <c r="BB17" s="312"/>
      <c r="BC17" s="317"/>
      <c r="BD17" s="305"/>
      <c r="BE17" s="287"/>
      <c r="BF17" s="287"/>
      <c r="BG17" s="287"/>
      <c r="BH17" s="287"/>
      <c r="BI17" s="349"/>
      <c r="BJ17" s="346"/>
      <c r="BK17" s="349"/>
      <c r="BL17" s="287"/>
      <c r="BM17" s="346"/>
      <c r="BN17" s="352"/>
      <c r="BO17" s="280"/>
      <c r="BQ17" s="127"/>
    </row>
    <row r="18" spans="1:69" s="5" customFormat="1" x14ac:dyDescent="0.25">
      <c r="AA18" s="117"/>
      <c r="AB18" s="117"/>
      <c r="AC18" s="117"/>
    </row>
  </sheetData>
  <sheetProtection algorithmName="SHA-512" hashValue="h/uFt4Dfqo/ooqJHgBGfS+3+LAyipowp3UbtGaWNQc2UF1lQxSvMFJ4SZ/Vqx6hGppZ8IwDSZzScGhOYRchfhQ==" saltValue="clTbnI2ecY9mr+X5D5Xyfw==" spinCount="100000" sheet="1" objects="1" scenarios="1"/>
  <mergeCells count="212">
    <mergeCell ref="BO7:BO17"/>
    <mergeCell ref="BN7:BN12"/>
    <mergeCell ref="BI13:BI17"/>
    <mergeCell ref="BJ13:BJ17"/>
    <mergeCell ref="BK13:BK17"/>
    <mergeCell ref="BL13:BL17"/>
    <mergeCell ref="BM13:BM17"/>
    <mergeCell ref="BN13:BN17"/>
    <mergeCell ref="BI7:BI12"/>
    <mergeCell ref="BJ7:BJ12"/>
    <mergeCell ref="BK7:BK12"/>
    <mergeCell ref="BL7:BL12"/>
    <mergeCell ref="BM7:BM12"/>
    <mergeCell ref="Z7:Z12"/>
    <mergeCell ref="AE7:AE12"/>
    <mergeCell ref="AF7:AF8"/>
    <mergeCell ref="AF9:AF12"/>
    <mergeCell ref="AE13:AE17"/>
    <mergeCell ref="AF13:AF14"/>
    <mergeCell ref="AF15:AF17"/>
    <mergeCell ref="AH7:AH8"/>
    <mergeCell ref="AY15:AY17"/>
    <mergeCell ref="AV7:AV8"/>
    <mergeCell ref="AW7:AW8"/>
    <mergeCell ref="AX7:AX8"/>
    <mergeCell ref="AV9:AV12"/>
    <mergeCell ref="AW9:AW12"/>
    <mergeCell ref="AX9:AX12"/>
    <mergeCell ref="AI7:AI8"/>
    <mergeCell ref="AJ7:AJ8"/>
    <mergeCell ref="AK7:AK8"/>
    <mergeCell ref="AL7:AL8"/>
    <mergeCell ref="AM7:AM8"/>
    <mergeCell ref="AN7:AN8"/>
    <mergeCell ref="AO7:AO8"/>
    <mergeCell ref="AG9:AG12"/>
    <mergeCell ref="AH9:AH12"/>
    <mergeCell ref="AE4:AE5"/>
    <mergeCell ref="L7:L12"/>
    <mergeCell ref="L13:L17"/>
    <mergeCell ref="M7:M12"/>
    <mergeCell ref="N7:N12"/>
    <mergeCell ref="O7:O12"/>
    <mergeCell ref="P7:P17"/>
    <mergeCell ref="Q7:Q17"/>
    <mergeCell ref="R7:R17"/>
    <mergeCell ref="M13:M17"/>
    <mergeCell ref="N13:N17"/>
    <mergeCell ref="O13:O17"/>
    <mergeCell ref="S7:S12"/>
    <mergeCell ref="T7:T12"/>
    <mergeCell ref="U7:U12"/>
    <mergeCell ref="V7:V12"/>
    <mergeCell ref="W7:W12"/>
    <mergeCell ref="S13:S17"/>
    <mergeCell ref="T13:T17"/>
    <mergeCell ref="U13:U17"/>
    <mergeCell ref="V13:V17"/>
    <mergeCell ref="W13:W17"/>
    <mergeCell ref="X7:X12"/>
    <mergeCell ref="Y7:Y12"/>
    <mergeCell ref="BP4:BP5"/>
    <mergeCell ref="M4:O4"/>
    <mergeCell ref="P4:R4"/>
    <mergeCell ref="X4:Y4"/>
    <mergeCell ref="Z4:Z5"/>
    <mergeCell ref="AA4:AC4"/>
    <mergeCell ref="AD4:AD5"/>
    <mergeCell ref="T3:T5"/>
    <mergeCell ref="BO3:BO5"/>
    <mergeCell ref="AV4:AX4"/>
    <mergeCell ref="AY4:BA4"/>
    <mergeCell ref="BE4:BE5"/>
    <mergeCell ref="BF4:BH4"/>
    <mergeCell ref="BI4:BJ4"/>
    <mergeCell ref="BK4:BL4"/>
    <mergeCell ref="BM4:BN4"/>
    <mergeCell ref="BB3:BB5"/>
    <mergeCell ref="BC3:BC5"/>
    <mergeCell ref="BD3:BD5"/>
    <mergeCell ref="AV3:BA3"/>
    <mergeCell ref="U3:U5"/>
    <mergeCell ref="V3:V5"/>
    <mergeCell ref="W3:W5"/>
    <mergeCell ref="AL3:AP4"/>
    <mergeCell ref="F15:F17"/>
    <mergeCell ref="F4:F5"/>
    <mergeCell ref="F3:I3"/>
    <mergeCell ref="G4:G5"/>
    <mergeCell ref="H4:H5"/>
    <mergeCell ref="I4:I5"/>
    <mergeCell ref="BI3:BN3"/>
    <mergeCell ref="AF3:AF5"/>
    <mergeCell ref="J3:L3"/>
    <mergeCell ref="M3:R3"/>
    <mergeCell ref="S3:S5"/>
    <mergeCell ref="J4:L4"/>
    <mergeCell ref="AG3:AK4"/>
    <mergeCell ref="AG7:AG8"/>
    <mergeCell ref="X3:Z3"/>
    <mergeCell ref="BE7:BE12"/>
    <mergeCell ref="BE13:BE17"/>
    <mergeCell ref="BA7:BA8"/>
    <mergeCell ref="BA9:BA12"/>
    <mergeCell ref="BA13:BA14"/>
    <mergeCell ref="BA15:BA17"/>
    <mergeCell ref="AY7:AY8"/>
    <mergeCell ref="AZ7:AZ8"/>
    <mergeCell ref="AY9:AY12"/>
    <mergeCell ref="A4:A5"/>
    <mergeCell ref="B4:B5"/>
    <mergeCell ref="C4:C5"/>
    <mergeCell ref="D4:D5"/>
    <mergeCell ref="E4:E5"/>
    <mergeCell ref="G1:T1"/>
    <mergeCell ref="F7:F8"/>
    <mergeCell ref="F9:F12"/>
    <mergeCell ref="F13:F14"/>
    <mergeCell ref="C7:C8"/>
    <mergeCell ref="B7:B8"/>
    <mergeCell ref="D7:D8"/>
    <mergeCell ref="E7:E8"/>
    <mergeCell ref="A7:A8"/>
    <mergeCell ref="E9:E12"/>
    <mergeCell ref="D9:D12"/>
    <mergeCell ref="C9:C12"/>
    <mergeCell ref="B9:B12"/>
    <mergeCell ref="A9:A12"/>
    <mergeCell ref="E13:E14"/>
    <mergeCell ref="D13:D14"/>
    <mergeCell ref="C13:C14"/>
    <mergeCell ref="B13:B14"/>
    <mergeCell ref="A13:A14"/>
    <mergeCell ref="AG15:AG17"/>
    <mergeCell ref="AH13:AH14"/>
    <mergeCell ref="AI13:AI14"/>
    <mergeCell ref="AH15:AH17"/>
    <mergeCell ref="AI15:AI17"/>
    <mergeCell ref="AJ13:AJ14"/>
    <mergeCell ref="AK13:AK14"/>
    <mergeCell ref="AL13:AL14"/>
    <mergeCell ref="AM13:AM14"/>
    <mergeCell ref="AG13:AG14"/>
    <mergeCell ref="AJ15:AJ17"/>
    <mergeCell ref="AK15:AK17"/>
    <mergeCell ref="AL15:AL17"/>
    <mergeCell ref="AM15:AM17"/>
    <mergeCell ref="BH13:BH17"/>
    <mergeCell ref="BD7:BD12"/>
    <mergeCell ref="BD13:BD17"/>
    <mergeCell ref="AN13:AN14"/>
    <mergeCell ref="AO13:AO14"/>
    <mergeCell ref="AP13:AP14"/>
    <mergeCell ref="AV13:AV14"/>
    <mergeCell ref="AW13:AW14"/>
    <mergeCell ref="AX13:AX14"/>
    <mergeCell ref="AP7:AP8"/>
    <mergeCell ref="AP9:AP12"/>
    <mergeCell ref="AQ15:AQ17"/>
    <mergeCell ref="AR15:AR17"/>
    <mergeCell ref="BB7:BB8"/>
    <mergeCell ref="BB9:BB12"/>
    <mergeCell ref="BB13:BB14"/>
    <mergeCell ref="BB15:BB17"/>
    <mergeCell ref="BC7:BC12"/>
    <mergeCell ref="BC13:BC17"/>
    <mergeCell ref="AZ15:AZ17"/>
    <mergeCell ref="BF7:BF12"/>
    <mergeCell ref="BG7:BG12"/>
    <mergeCell ref="BH7:BH12"/>
    <mergeCell ref="BF13:BF17"/>
    <mergeCell ref="E15:E17"/>
    <mergeCell ref="D15:D17"/>
    <mergeCell ref="C15:C17"/>
    <mergeCell ref="B15:B17"/>
    <mergeCell ref="A15:A17"/>
    <mergeCell ref="AS15:AS17"/>
    <mergeCell ref="AT15:AT17"/>
    <mergeCell ref="AU15:AU17"/>
    <mergeCell ref="AZ9:AZ12"/>
    <mergeCell ref="AY13:AY14"/>
    <mergeCell ref="AZ13:AZ14"/>
    <mergeCell ref="AN15:AN17"/>
    <mergeCell ref="AO15:AO17"/>
    <mergeCell ref="AP15:AP17"/>
    <mergeCell ref="AV15:AV17"/>
    <mergeCell ref="AX15:AX17"/>
    <mergeCell ref="AW15:AW17"/>
    <mergeCell ref="AI9:AI12"/>
    <mergeCell ref="AJ9:AJ12"/>
    <mergeCell ref="AK9:AK12"/>
    <mergeCell ref="AL9:AL12"/>
    <mergeCell ref="AM9:AM12"/>
    <mergeCell ref="AN9:AN12"/>
    <mergeCell ref="AO9:AO12"/>
    <mergeCell ref="BG13:BG17"/>
    <mergeCell ref="AQ3:AU4"/>
    <mergeCell ref="AQ7:AQ8"/>
    <mergeCell ref="AR7:AR8"/>
    <mergeCell ref="AS7:AS8"/>
    <mergeCell ref="AT7:AT8"/>
    <mergeCell ref="AU7:AU8"/>
    <mergeCell ref="AQ13:AQ14"/>
    <mergeCell ref="AR13:AR14"/>
    <mergeCell ref="AS13:AS14"/>
    <mergeCell ref="AT13:AT14"/>
    <mergeCell ref="AU13:AU14"/>
    <mergeCell ref="AQ9:AQ12"/>
    <mergeCell ref="AR9:AR12"/>
    <mergeCell ref="AS9:AS12"/>
    <mergeCell ref="AT9:AT12"/>
    <mergeCell ref="AU9:AU12"/>
  </mergeCells>
  <pageMargins left="0.70866141732283472" right="0.70866141732283472" top="0.74803149606299213" bottom="0.74803149606299213"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1"/>
  <sheetViews>
    <sheetView tabSelected="1" topLeftCell="AL1" zoomScale="130" zoomScaleNormal="130" workbookViewId="0">
      <selection activeCell="AP7" sqref="AP7"/>
    </sheetView>
  </sheetViews>
  <sheetFormatPr baseColWidth="10" defaultRowHeight="15" x14ac:dyDescent="0.25"/>
  <cols>
    <col min="1" max="1" width="4.42578125" bestFit="1" customWidth="1"/>
    <col min="2" max="2" width="4.5703125" bestFit="1" customWidth="1"/>
    <col min="3" max="3" width="3" bestFit="1" customWidth="1"/>
    <col min="4" max="4" width="2.5703125" bestFit="1" customWidth="1"/>
    <col min="5" max="5" width="4.42578125" bestFit="1" customWidth="1"/>
    <col min="6" max="7" width="22" customWidth="1"/>
    <col min="8" max="8" width="11.7109375" bestFit="1" customWidth="1"/>
    <col min="9" max="10" width="11.42578125" customWidth="1"/>
    <col min="11" max="11" width="12.5703125" customWidth="1"/>
    <col min="12" max="12" width="11.42578125" customWidth="1"/>
    <col min="13" max="15" width="7.28515625" customWidth="1"/>
    <col min="16" max="16" width="6.5703125" customWidth="1"/>
    <col min="17" max="17" width="8.42578125" customWidth="1"/>
    <col min="18" max="18" width="6.5703125" customWidth="1"/>
    <col min="19" max="22" width="8.7109375" customWidth="1"/>
    <col min="23" max="23" width="11.7109375" customWidth="1"/>
    <col min="24" max="24" width="8.7109375" customWidth="1"/>
    <col min="25" max="25" width="12.7109375" customWidth="1"/>
    <col min="26" max="26" width="13.140625" customWidth="1"/>
    <col min="27" max="27" width="10.85546875" style="88" customWidth="1"/>
    <col min="28" max="28" width="10.42578125" style="88" customWidth="1"/>
    <col min="29" max="29" width="7.85546875" style="88" customWidth="1"/>
    <col min="30" max="30" width="23.5703125" customWidth="1"/>
    <col min="31" max="31" width="11.7109375" bestFit="1" customWidth="1"/>
    <col min="32" max="32" width="13.28515625" bestFit="1" customWidth="1"/>
    <col min="33" max="34" width="11.85546875" customWidth="1"/>
    <col min="35" max="35" width="9.7109375" customWidth="1"/>
    <col min="36" max="36" width="11.42578125" customWidth="1"/>
    <col min="37" max="42" width="12.42578125" customWidth="1"/>
    <col min="43" max="43" width="12.5703125" customWidth="1"/>
    <col min="44" max="44" width="9.7109375" customWidth="1"/>
    <col min="45" max="45" width="12.5703125" customWidth="1"/>
    <col min="46" max="46" width="13.28515625" customWidth="1"/>
    <col min="47" max="47" width="12.28515625" customWidth="1"/>
    <col min="48" max="48" width="13.7109375" customWidth="1"/>
    <col min="49" max="49" width="10.85546875" customWidth="1"/>
    <col min="50" max="50" width="18.28515625" customWidth="1"/>
    <col min="51" max="51" width="11.7109375" bestFit="1" customWidth="1"/>
    <col min="53" max="53" width="11.7109375" bestFit="1" customWidth="1"/>
    <col min="55" max="55" width="8.42578125" customWidth="1"/>
    <col min="56" max="56" width="10.85546875" customWidth="1"/>
    <col min="57" max="57" width="8.42578125" customWidth="1"/>
    <col min="58" max="58" width="9.85546875" customWidth="1"/>
    <col min="59" max="59" width="8.42578125" customWidth="1"/>
    <col min="60" max="61" width="9.85546875" customWidth="1"/>
    <col min="62" max="62" width="21.85546875" customWidth="1"/>
    <col min="63" max="63" width="9.5703125" customWidth="1"/>
    <col min="64" max="64" width="36.140625" customWidth="1"/>
    <col min="65" max="65" width="17.5703125" customWidth="1"/>
    <col min="66" max="66" width="13.7109375" bestFit="1" customWidth="1"/>
    <col min="67" max="67" width="21.7109375" bestFit="1" customWidth="1"/>
  </cols>
  <sheetData>
    <row r="1" spans="1:70" ht="34.9" customHeight="1" x14ac:dyDescent="0.25">
      <c r="A1" s="125"/>
      <c r="B1" s="125"/>
      <c r="C1" s="125"/>
      <c r="D1" s="125"/>
      <c r="E1" s="125"/>
      <c r="F1" s="125"/>
      <c r="G1" s="319" t="s">
        <v>116</v>
      </c>
      <c r="H1" s="319"/>
      <c r="I1" s="319"/>
      <c r="J1" s="319"/>
      <c r="K1" s="319"/>
      <c r="L1" s="319"/>
      <c r="M1" s="319"/>
      <c r="N1" s="319"/>
      <c r="O1" s="319"/>
      <c r="P1" s="319"/>
      <c r="Q1" s="319"/>
      <c r="R1" s="319"/>
      <c r="S1" s="319"/>
      <c r="T1" s="319"/>
    </row>
    <row r="2" spans="1:70" ht="34.9" customHeight="1" x14ac:dyDescent="0.25">
      <c r="A2" s="125"/>
      <c r="B2" s="125"/>
      <c r="C2" s="125"/>
      <c r="D2" s="125"/>
      <c r="E2" s="125"/>
      <c r="F2" s="125"/>
      <c r="G2" s="104"/>
    </row>
    <row r="3" spans="1:70" s="5" customFormat="1" ht="25.5" customHeight="1" x14ac:dyDescent="0.25">
      <c r="A3" s="6"/>
      <c r="B3" s="7"/>
      <c r="C3" s="7"/>
      <c r="D3" s="7"/>
      <c r="E3" s="7"/>
      <c r="F3" s="232"/>
      <c r="G3" s="232"/>
      <c r="H3" s="232"/>
      <c r="I3" s="232"/>
      <c r="J3" s="281"/>
      <c r="K3" s="281"/>
      <c r="L3" s="282"/>
      <c r="M3" s="231" t="s">
        <v>7</v>
      </c>
      <c r="N3" s="231"/>
      <c r="O3" s="231"/>
      <c r="P3" s="231"/>
      <c r="Q3" s="231"/>
      <c r="R3" s="231"/>
      <c r="S3" s="262" t="s">
        <v>13</v>
      </c>
      <c r="T3" s="273" t="s">
        <v>14</v>
      </c>
      <c r="U3" s="231" t="s">
        <v>160</v>
      </c>
      <c r="V3" s="231" t="s">
        <v>161</v>
      </c>
      <c r="W3" s="262" t="s">
        <v>17</v>
      </c>
      <c r="X3" s="270" t="s">
        <v>18</v>
      </c>
      <c r="Y3" s="270"/>
      <c r="Z3" s="270"/>
      <c r="AA3" s="87"/>
      <c r="AB3" s="87"/>
      <c r="AC3" s="87"/>
      <c r="AF3" s="227" t="s">
        <v>114</v>
      </c>
      <c r="AG3" s="243" t="s">
        <v>136</v>
      </c>
      <c r="AH3" s="244"/>
      <c r="AI3" s="244"/>
      <c r="AJ3" s="244"/>
      <c r="AK3" s="245"/>
      <c r="AL3" s="243" t="s">
        <v>168</v>
      </c>
      <c r="AM3" s="244"/>
      <c r="AN3" s="244"/>
      <c r="AO3" s="244"/>
      <c r="AP3" s="245"/>
      <c r="AQ3" s="242" t="s">
        <v>30</v>
      </c>
      <c r="AR3" s="242"/>
      <c r="AS3" s="242"/>
      <c r="AT3" s="242"/>
      <c r="AU3" s="242"/>
      <c r="AV3" s="242"/>
      <c r="AW3" s="227" t="s">
        <v>33</v>
      </c>
      <c r="AX3" s="277" t="s">
        <v>34</v>
      </c>
      <c r="AY3" s="232" t="s">
        <v>35</v>
      </c>
      <c r="AZ3" s="183" t="s">
        <v>36</v>
      </c>
      <c r="BA3" s="7"/>
      <c r="BB3" s="7"/>
      <c r="BC3" s="7"/>
      <c r="BD3" s="256"/>
      <c r="BE3" s="256"/>
      <c r="BF3" s="256"/>
      <c r="BG3" s="256"/>
      <c r="BH3" s="256"/>
      <c r="BI3" s="256"/>
      <c r="BJ3" s="237" t="s">
        <v>37</v>
      </c>
      <c r="BK3" s="7"/>
      <c r="BL3" s="7"/>
      <c r="BM3" s="7"/>
      <c r="BN3" s="7"/>
      <c r="BO3" s="7"/>
      <c r="BP3" s="7"/>
      <c r="BQ3" s="7"/>
      <c r="BR3" s="7"/>
    </row>
    <row r="4" spans="1:70" s="5" customFormat="1" ht="62.25" customHeight="1" x14ac:dyDescent="0.25">
      <c r="A4" s="233" t="s">
        <v>0</v>
      </c>
      <c r="B4" s="233" t="s">
        <v>1</v>
      </c>
      <c r="C4" s="233" t="s">
        <v>2</v>
      </c>
      <c r="D4" s="235" t="s">
        <v>3</v>
      </c>
      <c r="E4" s="235" t="s">
        <v>4</v>
      </c>
      <c r="F4" s="225" t="s">
        <v>5</v>
      </c>
      <c r="G4" s="225" t="s">
        <v>6</v>
      </c>
      <c r="H4" s="225" t="s">
        <v>38</v>
      </c>
      <c r="I4" s="225" t="s">
        <v>39</v>
      </c>
      <c r="J4" s="249" t="s">
        <v>40</v>
      </c>
      <c r="K4" s="250"/>
      <c r="L4" s="251"/>
      <c r="M4" s="228" t="s">
        <v>8</v>
      </c>
      <c r="N4" s="229"/>
      <c r="O4" s="230"/>
      <c r="P4" s="228" t="s">
        <v>9</v>
      </c>
      <c r="Q4" s="229"/>
      <c r="R4" s="230"/>
      <c r="S4" s="262"/>
      <c r="T4" s="274"/>
      <c r="U4" s="231"/>
      <c r="V4" s="231"/>
      <c r="W4" s="262"/>
      <c r="X4" s="270" t="s">
        <v>19</v>
      </c>
      <c r="Y4" s="270"/>
      <c r="Z4" s="231" t="s">
        <v>20</v>
      </c>
      <c r="AA4" s="257" t="s">
        <v>41</v>
      </c>
      <c r="AB4" s="257"/>
      <c r="AC4" s="258"/>
      <c r="AD4" s="238" t="s">
        <v>23</v>
      </c>
      <c r="AE4" s="254" t="s">
        <v>42</v>
      </c>
      <c r="AF4" s="227"/>
      <c r="AG4" s="246"/>
      <c r="AH4" s="247"/>
      <c r="AI4" s="247"/>
      <c r="AJ4" s="247"/>
      <c r="AK4" s="248"/>
      <c r="AL4" s="246"/>
      <c r="AM4" s="247"/>
      <c r="AN4" s="247"/>
      <c r="AO4" s="247"/>
      <c r="AP4" s="248"/>
      <c r="AQ4" s="249" t="s">
        <v>31</v>
      </c>
      <c r="AR4" s="250"/>
      <c r="AS4" s="251"/>
      <c r="AT4" s="249" t="s">
        <v>32</v>
      </c>
      <c r="AU4" s="250"/>
      <c r="AV4" s="251"/>
      <c r="AW4" s="227"/>
      <c r="AX4" s="277"/>
      <c r="AY4" s="232"/>
      <c r="AZ4" s="252" t="s">
        <v>43</v>
      </c>
      <c r="BA4" s="283" t="s">
        <v>44</v>
      </c>
      <c r="BB4" s="283"/>
      <c r="BC4" s="284"/>
      <c r="BD4" s="240" t="s">
        <v>45</v>
      </c>
      <c r="BE4" s="240"/>
      <c r="BF4" s="237" t="s">
        <v>46</v>
      </c>
      <c r="BG4" s="237"/>
      <c r="BH4" s="237" t="s">
        <v>47</v>
      </c>
      <c r="BI4" s="241"/>
      <c r="BJ4" s="237"/>
      <c r="BK4" s="225"/>
      <c r="BL4" s="7"/>
      <c r="BM4" s="7"/>
      <c r="BN4" s="7"/>
      <c r="BO4" s="7"/>
      <c r="BP4" s="7"/>
      <c r="BQ4" s="7"/>
      <c r="BR4" s="7"/>
    </row>
    <row r="5" spans="1:70" s="5" customFormat="1" ht="151.15" customHeight="1" x14ac:dyDescent="0.25">
      <c r="A5" s="234"/>
      <c r="B5" s="234"/>
      <c r="C5" s="234"/>
      <c r="D5" s="236"/>
      <c r="E5" s="236"/>
      <c r="F5" s="226"/>
      <c r="G5" s="226"/>
      <c r="H5" s="226"/>
      <c r="I5" s="226"/>
      <c r="J5" s="10" t="s">
        <v>48</v>
      </c>
      <c r="K5" s="10" t="s">
        <v>49</v>
      </c>
      <c r="L5" s="10" t="s">
        <v>50</v>
      </c>
      <c r="M5" s="180" t="s">
        <v>10</v>
      </c>
      <c r="N5" s="180" t="s">
        <v>11</v>
      </c>
      <c r="O5" s="180" t="s">
        <v>12</v>
      </c>
      <c r="P5" s="180" t="s">
        <v>10</v>
      </c>
      <c r="Q5" s="180" t="s">
        <v>11</v>
      </c>
      <c r="R5" s="180" t="s">
        <v>12</v>
      </c>
      <c r="S5" s="262"/>
      <c r="T5" s="275"/>
      <c r="U5" s="231"/>
      <c r="V5" s="231"/>
      <c r="W5" s="262"/>
      <c r="X5" s="202" t="s">
        <v>21</v>
      </c>
      <c r="Y5" s="2" t="s">
        <v>22</v>
      </c>
      <c r="Z5" s="231"/>
      <c r="AA5" s="11" t="s">
        <v>51</v>
      </c>
      <c r="AB5" s="11" t="s">
        <v>52</v>
      </c>
      <c r="AC5" s="12" t="s">
        <v>53</v>
      </c>
      <c r="AD5" s="239"/>
      <c r="AE5" s="255"/>
      <c r="AF5" s="227"/>
      <c r="AG5" s="182" t="s">
        <v>28</v>
      </c>
      <c r="AH5" s="182" t="s">
        <v>29</v>
      </c>
      <c r="AI5" s="182" t="s">
        <v>54</v>
      </c>
      <c r="AJ5" s="182" t="s">
        <v>55</v>
      </c>
      <c r="AK5" s="182" t="s">
        <v>12</v>
      </c>
      <c r="AL5" s="219" t="s">
        <v>28</v>
      </c>
      <c r="AM5" s="219" t="s">
        <v>29</v>
      </c>
      <c r="AN5" s="219" t="s">
        <v>54</v>
      </c>
      <c r="AO5" s="219" t="s">
        <v>55</v>
      </c>
      <c r="AP5" s="219" t="s">
        <v>12</v>
      </c>
      <c r="AQ5" s="3" t="s">
        <v>25</v>
      </c>
      <c r="AR5" s="3" t="s">
        <v>26</v>
      </c>
      <c r="AS5" s="3" t="s">
        <v>12</v>
      </c>
      <c r="AT5" s="3" t="s">
        <v>25</v>
      </c>
      <c r="AU5" s="3" t="s">
        <v>26</v>
      </c>
      <c r="AV5" s="3" t="s">
        <v>12</v>
      </c>
      <c r="AW5" s="227"/>
      <c r="AX5" s="277"/>
      <c r="AY5" s="232"/>
      <c r="AZ5" s="253"/>
      <c r="BA5" s="183" t="s">
        <v>56</v>
      </c>
      <c r="BB5" s="182" t="s">
        <v>57</v>
      </c>
      <c r="BC5" s="182" t="s">
        <v>58</v>
      </c>
      <c r="BD5" s="13" t="s">
        <v>59</v>
      </c>
      <c r="BE5" s="181" t="s">
        <v>60</v>
      </c>
      <c r="BF5" s="15" t="s">
        <v>59</v>
      </c>
      <c r="BG5" s="16" t="s">
        <v>61</v>
      </c>
      <c r="BH5" s="17" t="s">
        <v>62</v>
      </c>
      <c r="BI5" s="18" t="s">
        <v>63</v>
      </c>
      <c r="BJ5" s="237"/>
      <c r="BK5" s="226"/>
      <c r="BL5" s="7"/>
      <c r="BM5" s="7"/>
      <c r="BN5" s="7"/>
      <c r="BO5" s="7"/>
      <c r="BP5" s="7"/>
      <c r="BQ5" s="7"/>
      <c r="BR5" s="7"/>
    </row>
    <row r="7" spans="1:70" ht="97.5" customHeight="1" x14ac:dyDescent="0.25">
      <c r="A7" s="115"/>
      <c r="B7" s="115">
        <v>17</v>
      </c>
      <c r="C7" s="115">
        <v>18</v>
      </c>
      <c r="D7" s="115"/>
      <c r="E7" s="115"/>
      <c r="F7" s="189" t="s">
        <v>141</v>
      </c>
      <c r="G7" s="190" t="s">
        <v>142</v>
      </c>
      <c r="H7" s="190">
        <v>2015</v>
      </c>
      <c r="I7" s="190" t="s">
        <v>143</v>
      </c>
      <c r="J7" s="24">
        <v>666</v>
      </c>
      <c r="K7" s="24" t="s">
        <v>144</v>
      </c>
      <c r="L7" s="24" t="s">
        <v>159</v>
      </c>
      <c r="M7" s="24">
        <v>729</v>
      </c>
      <c r="N7" s="24">
        <v>361</v>
      </c>
      <c r="O7" s="224">
        <v>1090</v>
      </c>
      <c r="P7" s="24">
        <v>54</v>
      </c>
      <c r="Q7" s="24">
        <v>30</v>
      </c>
      <c r="R7" s="24">
        <f>+P7+Q7</f>
        <v>84</v>
      </c>
      <c r="S7" s="224">
        <v>1174</v>
      </c>
      <c r="T7" s="24">
        <v>1</v>
      </c>
      <c r="U7" s="115">
        <v>800</v>
      </c>
      <c r="V7" s="115">
        <v>850</v>
      </c>
      <c r="W7" s="193">
        <v>50</v>
      </c>
      <c r="X7" s="115">
        <v>54</v>
      </c>
      <c r="Y7" s="192">
        <v>3516517.55</v>
      </c>
      <c r="Z7" s="192">
        <v>6530675.4500000002</v>
      </c>
      <c r="AA7" s="193">
        <v>1329.68</v>
      </c>
      <c r="AB7" s="115">
        <v>0</v>
      </c>
      <c r="AC7" s="193">
        <f>AA7-AB7</f>
        <v>1329.68</v>
      </c>
      <c r="AD7" s="190" t="s">
        <v>150</v>
      </c>
      <c r="AE7" s="196">
        <v>1</v>
      </c>
      <c r="AF7" s="195">
        <v>10264239.890000001</v>
      </c>
      <c r="AG7" s="194"/>
      <c r="AH7" s="194"/>
      <c r="AI7" s="194">
        <v>0</v>
      </c>
      <c r="AJ7" s="214">
        <v>1374826.47</v>
      </c>
      <c r="AK7" s="194">
        <f>AG7+AH7+AI7+AJ7</f>
        <v>1374826.47</v>
      </c>
      <c r="AL7" s="194">
        <v>1125585.69</v>
      </c>
      <c r="AM7" s="194">
        <v>7763827.7300000004</v>
      </c>
      <c r="AN7" s="194"/>
      <c r="AO7" s="194"/>
      <c r="AP7" s="194">
        <f>AL7+AM7+AN7+AO7</f>
        <v>8889413.4199999999</v>
      </c>
      <c r="AQ7" s="194">
        <f>+AK7+AP7</f>
        <v>10264239.890000001</v>
      </c>
      <c r="AR7" s="194">
        <v>0</v>
      </c>
      <c r="AS7" s="194">
        <f>AQ7+AR7</f>
        <v>10264239.890000001</v>
      </c>
      <c r="AT7" s="195">
        <v>0</v>
      </c>
      <c r="AU7" s="195">
        <v>0</v>
      </c>
      <c r="AV7" s="195">
        <f>AF7-AS7</f>
        <v>0</v>
      </c>
      <c r="AW7" s="67">
        <f>AS7/AF7</f>
        <v>1</v>
      </c>
      <c r="AX7" s="191"/>
      <c r="AY7" s="197">
        <v>0</v>
      </c>
      <c r="AZ7" s="25" t="s">
        <v>73</v>
      </c>
      <c r="BA7" s="25" t="s">
        <v>162</v>
      </c>
      <c r="BB7" s="198"/>
      <c r="BC7" s="198"/>
      <c r="BD7" s="223">
        <v>42261</v>
      </c>
      <c r="BE7" s="200"/>
      <c r="BF7" s="199">
        <v>42653</v>
      </c>
      <c r="BG7" s="198"/>
      <c r="BH7" s="200"/>
      <c r="BI7" s="200"/>
      <c r="BJ7" s="191" t="s">
        <v>170</v>
      </c>
      <c r="BK7" s="217"/>
      <c r="BL7" s="215"/>
      <c r="BM7" s="216"/>
      <c r="BN7" s="216"/>
      <c r="BO7" s="216"/>
    </row>
    <row r="8" spans="1:70" ht="34.5" customHeight="1" x14ac:dyDescent="0.25">
      <c r="A8" s="383"/>
      <c r="B8" s="383">
        <v>17</v>
      </c>
      <c r="C8" s="383">
        <v>18</v>
      </c>
      <c r="D8" s="383"/>
      <c r="E8" s="383"/>
      <c r="F8" s="356" t="s">
        <v>145</v>
      </c>
      <c r="G8" s="189" t="s">
        <v>146</v>
      </c>
      <c r="H8" s="362">
        <v>2015</v>
      </c>
      <c r="I8" s="362" t="s">
        <v>143</v>
      </c>
      <c r="J8" s="359">
        <v>665</v>
      </c>
      <c r="K8" s="359" t="s">
        <v>96</v>
      </c>
      <c r="L8" s="359" t="s">
        <v>64</v>
      </c>
      <c r="M8" s="400">
        <v>569</v>
      </c>
      <c r="N8" s="400">
        <v>199</v>
      </c>
      <c r="O8" s="400">
        <f>+M8+N8</f>
        <v>768</v>
      </c>
      <c r="P8" s="400">
        <v>0</v>
      </c>
      <c r="Q8" s="400">
        <v>0</v>
      </c>
      <c r="R8" s="400">
        <v>0</v>
      </c>
      <c r="S8" s="400">
        <f>+O8</f>
        <v>768</v>
      </c>
      <c r="T8" s="400">
        <v>1</v>
      </c>
      <c r="U8" s="371">
        <v>1150</v>
      </c>
      <c r="V8" s="371">
        <v>1200</v>
      </c>
      <c r="W8" s="384">
        <v>110</v>
      </c>
      <c r="X8" s="383">
        <v>73</v>
      </c>
      <c r="Y8" s="377">
        <v>4759588.2215</v>
      </c>
      <c r="Z8" s="377">
        <v>8839235.2685000002</v>
      </c>
      <c r="AA8" s="384">
        <v>1404.05</v>
      </c>
      <c r="AB8" s="383">
        <v>0</v>
      </c>
      <c r="AC8" s="384">
        <f>AA8-AB8</f>
        <v>1404.05</v>
      </c>
      <c r="AD8" s="362" t="s">
        <v>149</v>
      </c>
      <c r="AE8" s="393">
        <v>1</v>
      </c>
      <c r="AF8" s="380">
        <v>13662764.109999999</v>
      </c>
      <c r="AG8" s="374"/>
      <c r="AH8" s="374"/>
      <c r="AI8" s="374">
        <v>0</v>
      </c>
      <c r="AJ8" s="300">
        <v>2460756.4700000002</v>
      </c>
      <c r="AK8" s="374">
        <f>AG8+AH8+AI8+AJ8</f>
        <v>2460756.4700000002</v>
      </c>
      <c r="AL8" s="374">
        <v>4845249.32</v>
      </c>
      <c r="AM8" s="374">
        <v>6356758.3200000003</v>
      </c>
      <c r="AN8" s="374"/>
      <c r="AO8" s="374"/>
      <c r="AP8" s="374">
        <f>AL8+AM8+AN8+AO8</f>
        <v>11202007.640000001</v>
      </c>
      <c r="AQ8" s="374">
        <f>+AK8+AP8</f>
        <v>13662764.110000001</v>
      </c>
      <c r="AR8" s="374">
        <v>0</v>
      </c>
      <c r="AS8" s="374">
        <f>AQ8+AR8</f>
        <v>13662764.110000001</v>
      </c>
      <c r="AT8" s="380">
        <v>0</v>
      </c>
      <c r="AU8" s="380">
        <v>0</v>
      </c>
      <c r="AV8" s="380">
        <f>AF8-AS8</f>
        <v>0</v>
      </c>
      <c r="AW8" s="390">
        <f>AS8/AF8</f>
        <v>1.0000000000000002</v>
      </c>
      <c r="AX8" s="359"/>
      <c r="AY8" s="397">
        <v>0</v>
      </c>
      <c r="AZ8" s="365" t="s">
        <v>73</v>
      </c>
      <c r="BA8" s="365" t="s">
        <v>162</v>
      </c>
      <c r="BB8" s="365"/>
      <c r="BC8" s="365"/>
      <c r="BD8" s="368">
        <v>42254</v>
      </c>
      <c r="BE8" s="353"/>
      <c r="BF8" s="368">
        <v>42493</v>
      </c>
      <c r="BG8" s="365"/>
      <c r="BH8" s="353"/>
      <c r="BI8" s="353"/>
      <c r="BJ8" s="394" t="s">
        <v>171</v>
      </c>
      <c r="BK8" s="387"/>
      <c r="BL8" s="127"/>
    </row>
    <row r="9" spans="1:70" ht="28.5" customHeight="1" x14ac:dyDescent="0.25">
      <c r="A9" s="372"/>
      <c r="B9" s="372"/>
      <c r="C9" s="372"/>
      <c r="D9" s="372"/>
      <c r="E9" s="372"/>
      <c r="F9" s="357"/>
      <c r="G9" s="189" t="s">
        <v>147</v>
      </c>
      <c r="H9" s="363"/>
      <c r="I9" s="363"/>
      <c r="J9" s="360"/>
      <c r="K9" s="360"/>
      <c r="L9" s="360"/>
      <c r="M9" s="400"/>
      <c r="N9" s="400"/>
      <c r="O9" s="400"/>
      <c r="P9" s="400"/>
      <c r="Q9" s="400"/>
      <c r="R9" s="400"/>
      <c r="S9" s="400"/>
      <c r="T9" s="400"/>
      <c r="U9" s="372"/>
      <c r="V9" s="372"/>
      <c r="W9" s="385"/>
      <c r="X9" s="372"/>
      <c r="Y9" s="378"/>
      <c r="Z9" s="378"/>
      <c r="AA9" s="385"/>
      <c r="AB9" s="372"/>
      <c r="AC9" s="385"/>
      <c r="AD9" s="363"/>
      <c r="AE9" s="393"/>
      <c r="AF9" s="381"/>
      <c r="AG9" s="375"/>
      <c r="AH9" s="375"/>
      <c r="AI9" s="375"/>
      <c r="AJ9" s="301"/>
      <c r="AK9" s="375"/>
      <c r="AL9" s="375"/>
      <c r="AM9" s="375"/>
      <c r="AN9" s="375"/>
      <c r="AO9" s="375"/>
      <c r="AP9" s="375"/>
      <c r="AQ9" s="375"/>
      <c r="AR9" s="375"/>
      <c r="AS9" s="375"/>
      <c r="AT9" s="381"/>
      <c r="AU9" s="381"/>
      <c r="AV9" s="381"/>
      <c r="AW9" s="391"/>
      <c r="AX9" s="360"/>
      <c r="AY9" s="398"/>
      <c r="AZ9" s="366"/>
      <c r="BA9" s="366"/>
      <c r="BB9" s="366"/>
      <c r="BC9" s="366"/>
      <c r="BD9" s="369"/>
      <c r="BE9" s="354"/>
      <c r="BF9" s="369"/>
      <c r="BG9" s="366"/>
      <c r="BH9" s="354"/>
      <c r="BI9" s="354"/>
      <c r="BJ9" s="395"/>
      <c r="BK9" s="388"/>
      <c r="BL9" s="127"/>
      <c r="BN9" s="204"/>
    </row>
    <row r="10" spans="1:70" ht="81.75" customHeight="1" x14ac:dyDescent="0.25">
      <c r="A10" s="373"/>
      <c r="B10" s="373"/>
      <c r="C10" s="373"/>
      <c r="D10" s="373"/>
      <c r="E10" s="373"/>
      <c r="F10" s="358"/>
      <c r="G10" s="189" t="s">
        <v>148</v>
      </c>
      <c r="H10" s="364"/>
      <c r="I10" s="364"/>
      <c r="J10" s="361"/>
      <c r="K10" s="361"/>
      <c r="L10" s="361"/>
      <c r="M10" s="400"/>
      <c r="N10" s="400"/>
      <c r="O10" s="400"/>
      <c r="P10" s="400"/>
      <c r="Q10" s="400"/>
      <c r="R10" s="400"/>
      <c r="S10" s="400"/>
      <c r="T10" s="400"/>
      <c r="U10" s="373"/>
      <c r="V10" s="373"/>
      <c r="W10" s="386"/>
      <c r="X10" s="373"/>
      <c r="Y10" s="379"/>
      <c r="Z10" s="379"/>
      <c r="AA10" s="386"/>
      <c r="AB10" s="373"/>
      <c r="AC10" s="386"/>
      <c r="AD10" s="364"/>
      <c r="AE10" s="393"/>
      <c r="AF10" s="382"/>
      <c r="AG10" s="376"/>
      <c r="AH10" s="376"/>
      <c r="AI10" s="376"/>
      <c r="AJ10" s="302"/>
      <c r="AK10" s="376"/>
      <c r="AL10" s="376"/>
      <c r="AM10" s="376"/>
      <c r="AN10" s="376"/>
      <c r="AO10" s="376"/>
      <c r="AP10" s="376"/>
      <c r="AQ10" s="376"/>
      <c r="AR10" s="376"/>
      <c r="AS10" s="376"/>
      <c r="AT10" s="382"/>
      <c r="AU10" s="382"/>
      <c r="AV10" s="382"/>
      <c r="AW10" s="392"/>
      <c r="AX10" s="361"/>
      <c r="AY10" s="399"/>
      <c r="AZ10" s="367"/>
      <c r="BA10" s="367"/>
      <c r="BB10" s="367"/>
      <c r="BC10" s="367"/>
      <c r="BD10" s="370"/>
      <c r="BE10" s="355"/>
      <c r="BF10" s="370"/>
      <c r="BG10" s="367"/>
      <c r="BH10" s="355"/>
      <c r="BI10" s="355"/>
      <c r="BJ10" s="396"/>
      <c r="BK10" s="389"/>
      <c r="BL10" s="127"/>
      <c r="BM10" s="127"/>
      <c r="BN10" s="127"/>
      <c r="BO10" s="127"/>
    </row>
    <row r="11" spans="1:70" s="5" customFormat="1" x14ac:dyDescent="0.25">
      <c r="AA11" s="117"/>
      <c r="AB11" s="117"/>
      <c r="AC11" s="117"/>
    </row>
  </sheetData>
  <sheetProtection algorithmName="SHA-512" hashValue="vAFvmNxyO6ynhzNZM5QwllSUeH/lIvhGmOL7XceaURnLyVphSPKpYKAmbzOlOCCmeJ/FQlhEJAd7A4sF2pzUFw==" saltValue="MtvLe7/cPs3zghmxEMx0FQ==" spinCount="100000" sheet="1" objects="1" scenarios="1"/>
  <mergeCells count="106">
    <mergeCell ref="AY8:AY10"/>
    <mergeCell ref="AZ8:AZ10"/>
    <mergeCell ref="BA8:BA10"/>
    <mergeCell ref="AH8:AH10"/>
    <mergeCell ref="AI8:AI10"/>
    <mergeCell ref="R8:R10"/>
    <mergeCell ref="S8:S10"/>
    <mergeCell ref="T8:T10"/>
    <mergeCell ref="M8:M10"/>
    <mergeCell ref="N8:N10"/>
    <mergeCell ref="O8:O10"/>
    <mergeCell ref="P8:P10"/>
    <mergeCell ref="Q8:Q10"/>
    <mergeCell ref="W8:W10"/>
    <mergeCell ref="BK4:BK5"/>
    <mergeCell ref="BD4:BE4"/>
    <mergeCell ref="BJ3:BJ5"/>
    <mergeCell ref="BD3:BI3"/>
    <mergeCell ref="BF4:BG4"/>
    <mergeCell ref="BH4:BI4"/>
    <mergeCell ref="BK8:BK10"/>
    <mergeCell ref="AE4:AE5"/>
    <mergeCell ref="AQ4:AS4"/>
    <mergeCell ref="AT4:AV4"/>
    <mergeCell ref="AZ4:AZ5"/>
    <mergeCell ref="BA4:BC4"/>
    <mergeCell ref="AG3:AK4"/>
    <mergeCell ref="AQ3:AV3"/>
    <mergeCell ref="AW3:AW5"/>
    <mergeCell ref="AX3:AX5"/>
    <mergeCell ref="AY3:AY5"/>
    <mergeCell ref="AF3:AF5"/>
    <mergeCell ref="AW8:AW10"/>
    <mergeCell ref="AE8:AE10"/>
    <mergeCell ref="AF8:AF10"/>
    <mergeCell ref="AG8:AG10"/>
    <mergeCell ref="BG8:BG10"/>
    <mergeCell ref="BJ8:BJ10"/>
    <mergeCell ref="B4:B5"/>
    <mergeCell ref="C4:C5"/>
    <mergeCell ref="D4:D5"/>
    <mergeCell ref="E4:E5"/>
    <mergeCell ref="W3:W5"/>
    <mergeCell ref="U3:U5"/>
    <mergeCell ref="V3:V5"/>
    <mergeCell ref="G1:T1"/>
    <mergeCell ref="F3:I3"/>
    <mergeCell ref="J3:L3"/>
    <mergeCell ref="M3:R3"/>
    <mergeCell ref="S3:S5"/>
    <mergeCell ref="T3:T5"/>
    <mergeCell ref="J4:L4"/>
    <mergeCell ref="M4:O4"/>
    <mergeCell ref="P4:R4"/>
    <mergeCell ref="F4:F5"/>
    <mergeCell ref="G4:G5"/>
    <mergeCell ref="H4:H5"/>
    <mergeCell ref="I4:I5"/>
    <mergeCell ref="X3:Z3"/>
    <mergeCell ref="X4:Y4"/>
    <mergeCell ref="Z4:Z5"/>
    <mergeCell ref="AA4:AC4"/>
    <mergeCell ref="AD4:AD5"/>
    <mergeCell ref="A8:A10"/>
    <mergeCell ref="D8:D10"/>
    <mergeCell ref="E8:E10"/>
    <mergeCell ref="BF8:BF10"/>
    <mergeCell ref="BB8:BB10"/>
    <mergeCell ref="AJ8:AJ10"/>
    <mergeCell ref="AK8:AK10"/>
    <mergeCell ref="AU8:AU10"/>
    <mergeCell ref="AV8:AV10"/>
    <mergeCell ref="AD8:AD10"/>
    <mergeCell ref="AA8:AA10"/>
    <mergeCell ref="Y8:Y10"/>
    <mergeCell ref="X8:X10"/>
    <mergeCell ref="AB8:AB10"/>
    <mergeCell ref="AC8:AC10"/>
    <mergeCell ref="B8:B10"/>
    <mergeCell ref="C8:C10"/>
    <mergeCell ref="AL3:AP4"/>
    <mergeCell ref="A4:A5"/>
    <mergeCell ref="BH8:BH10"/>
    <mergeCell ref="BI8:BI10"/>
    <mergeCell ref="F8:F10"/>
    <mergeCell ref="K8:K10"/>
    <mergeCell ref="I8:I10"/>
    <mergeCell ref="H8:H10"/>
    <mergeCell ref="J8:J10"/>
    <mergeCell ref="L8:L10"/>
    <mergeCell ref="BC8:BC10"/>
    <mergeCell ref="BD8:BD10"/>
    <mergeCell ref="U8:U10"/>
    <mergeCell ref="V8:V10"/>
    <mergeCell ref="AL8:AL10"/>
    <mergeCell ref="AM8:AM10"/>
    <mergeCell ref="AN8:AN10"/>
    <mergeCell ref="AO8:AO10"/>
    <mergeCell ref="AP8:AP10"/>
    <mergeCell ref="Z8:Z10"/>
    <mergeCell ref="BE8:BE10"/>
    <mergeCell ref="AQ8:AQ10"/>
    <mergeCell ref="AR8:AR10"/>
    <mergeCell ref="AS8:AS10"/>
    <mergeCell ref="AT8:AT10"/>
    <mergeCell ref="AX8:AX10"/>
  </mergeCells>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FADOEES_2011</vt:lpstr>
      <vt:lpstr>FADOEES_2012</vt:lpstr>
      <vt:lpstr>FADOEES_2013</vt:lpstr>
      <vt:lpstr>PROEXOEES 2014</vt:lpstr>
      <vt:lpstr>PROEXOEES 2015</vt:lpstr>
    </vt:vector>
  </TitlesOfParts>
  <Company>Secretaria de Educacion Publica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 AYERIM RODRIGUEZ LAGUNAS</dc:creator>
  <cp:lastModifiedBy>U6345B02</cp:lastModifiedBy>
  <cp:lastPrinted>2015-11-24T21:04:42Z</cp:lastPrinted>
  <dcterms:created xsi:type="dcterms:W3CDTF">2013-10-10T15:41:13Z</dcterms:created>
  <dcterms:modified xsi:type="dcterms:W3CDTF">2016-08-01T19:23:00Z</dcterms:modified>
</cp:coreProperties>
</file>