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ormato 5\"/>
    </mc:Choice>
  </mc:AlternateContent>
  <bookViews>
    <workbookView minimized="1" xWindow="90" yWindow="210" windowWidth="17130" windowHeight="6975" firstSheet="1" activeTab="7"/>
  </bookViews>
  <sheets>
    <sheet name="FIMES 2008" sheetId="1" r:id="rId1"/>
    <sheet name="FIMES 2009" sheetId="2" r:id="rId2"/>
    <sheet name="FIMES 2010" sheetId="3" r:id="rId3"/>
    <sheet name="FAOES 2008" sheetId="4" r:id="rId4"/>
    <sheet name="FAOES 2009" sheetId="5" r:id="rId5"/>
    <sheet name="FAOES 2010" sheetId="6" r:id="rId6"/>
    <sheet name="FADOEES_2011" sheetId="7" r:id="rId7"/>
    <sheet name="FADOEES_2012" sheetId="8" r:id="rId8"/>
    <sheet name="FADOEES 2013" sheetId="9" r:id="rId9"/>
  </sheets>
  <calcPr calcId="152511"/>
</workbook>
</file>

<file path=xl/calcChain.xml><?xml version="1.0" encoding="utf-8"?>
<calcChain xmlns="http://schemas.openxmlformats.org/spreadsheetml/2006/main">
  <c r="L18" i="7" l="1"/>
  <c r="AJ10" i="7"/>
  <c r="AM10" i="7"/>
  <c r="AQ10" i="7" s="1"/>
  <c r="AJ11" i="7"/>
  <c r="BK40" i="3" l="1"/>
  <c r="BK38" i="3"/>
  <c r="BK36" i="3"/>
  <c r="BK34" i="3"/>
  <c r="BK32" i="3"/>
  <c r="BK30" i="3"/>
  <c r="BK28" i="3"/>
  <c r="BK26" i="3"/>
  <c r="BK24" i="3"/>
  <c r="BK22" i="3"/>
  <c r="BK20" i="3"/>
  <c r="BK18" i="3"/>
  <c r="BK16" i="3"/>
  <c r="BK14" i="3"/>
  <c r="BK12" i="3"/>
  <c r="BK10" i="3"/>
  <c r="BK8" i="3"/>
  <c r="BM41" i="3"/>
  <c r="BK41" i="3" s="1"/>
  <c r="BM40" i="3"/>
  <c r="BM39" i="3"/>
  <c r="BK39" i="3" s="1"/>
  <c r="BM38" i="3"/>
  <c r="BM37" i="3"/>
  <c r="BK37" i="3" s="1"/>
  <c r="BM36" i="3"/>
  <c r="BM35" i="3"/>
  <c r="BK35" i="3" s="1"/>
  <c r="BM34" i="3"/>
  <c r="BM33" i="3"/>
  <c r="BK33" i="3" s="1"/>
  <c r="BM32" i="3"/>
  <c r="BM31" i="3"/>
  <c r="BK31" i="3" s="1"/>
  <c r="BM30" i="3"/>
  <c r="BM29" i="3"/>
  <c r="BK29" i="3" s="1"/>
  <c r="BM28" i="3"/>
  <c r="BM27" i="3"/>
  <c r="BK27" i="3" s="1"/>
  <c r="BM26" i="3"/>
  <c r="BM25" i="3"/>
  <c r="BK25" i="3" s="1"/>
  <c r="BM24" i="3"/>
  <c r="BM23" i="3"/>
  <c r="BK23" i="3" s="1"/>
  <c r="BM22" i="3"/>
  <c r="BM21" i="3"/>
  <c r="BK21" i="3" s="1"/>
  <c r="BM20" i="3"/>
  <c r="BM19" i="3"/>
  <c r="BK19" i="3" s="1"/>
  <c r="BM18" i="3"/>
  <c r="BM17" i="3"/>
  <c r="BK17" i="3" s="1"/>
  <c r="BM16" i="3"/>
  <c r="BM15" i="3"/>
  <c r="BK15" i="3" s="1"/>
  <c r="BM14" i="3"/>
  <c r="BM13" i="3"/>
  <c r="BK13" i="3" s="1"/>
  <c r="BM12" i="3"/>
  <c r="BM11" i="3"/>
  <c r="BK11" i="3" s="1"/>
  <c r="BM10" i="3"/>
  <c r="BM9" i="3"/>
  <c r="BK9" i="3" s="1"/>
  <c r="BM8" i="3"/>
  <c r="BM7" i="3"/>
  <c r="BK7" i="3" s="1"/>
  <c r="AM8" i="9"/>
  <c r="AM7" i="9"/>
  <c r="AJ7" i="8" l="1"/>
  <c r="AJ8" i="8"/>
  <c r="AM8" i="8" s="1"/>
  <c r="AP8" i="8" l="1"/>
  <c r="AQ8" i="8"/>
  <c r="AL8" i="8"/>
  <c r="AK8" i="8"/>
  <c r="AQ17" i="7"/>
  <c r="AI17" i="7"/>
  <c r="AH17" i="7"/>
  <c r="AG17" i="7"/>
  <c r="AF17" i="7"/>
  <c r="AJ17" i="7" s="1"/>
  <c r="AJ21" i="7"/>
  <c r="AJ16" i="7" l="1"/>
  <c r="AM16" i="7" s="1"/>
  <c r="AP16" i="7" s="1"/>
  <c r="AJ15" i="7"/>
  <c r="AM15" i="7" s="1"/>
  <c r="AL15" i="7" s="1"/>
  <c r="AJ14" i="7"/>
  <c r="AM14" i="7" s="1"/>
  <c r="AQ14" i="7" s="1"/>
  <c r="AK15" i="7" l="1"/>
  <c r="AL14" i="7"/>
  <c r="AK14" i="7"/>
  <c r="AP14" i="7"/>
  <c r="AP15" i="7"/>
  <c r="AJ12" i="7"/>
  <c r="AM12" i="7" s="1"/>
  <c r="AP10" i="7"/>
  <c r="AQ12" i="7" l="1"/>
  <c r="AL12" i="7"/>
  <c r="AP12" i="7"/>
  <c r="AK12" i="7"/>
  <c r="AO14" i="7"/>
  <c r="AN14" i="7"/>
  <c r="AP7" i="6"/>
  <c r="AM7" i="6"/>
  <c r="AJ7" i="6"/>
  <c r="AN12" i="7" l="1"/>
  <c r="AO12" i="7"/>
  <c r="AU28" i="2"/>
  <c r="AT28" i="2" s="1"/>
  <c r="AU27" i="2"/>
  <c r="AT27" i="2" s="1"/>
  <c r="AU26" i="2"/>
  <c r="AT26" i="2" s="1"/>
  <c r="AO24" i="2"/>
  <c r="AO28" i="2"/>
  <c r="AV28" i="2" s="1"/>
  <c r="AO27" i="2"/>
  <c r="AV27" i="2" s="1"/>
  <c r="AO26" i="2"/>
  <c r="AR26" i="2" s="1"/>
  <c r="AR24" i="2"/>
  <c r="AU24" i="2" s="1"/>
  <c r="AR27" i="2" l="1"/>
  <c r="AS26" i="2"/>
  <c r="AS27" i="2"/>
  <c r="AS28" i="2"/>
  <c r="AR28" i="2"/>
  <c r="AV24" i="2"/>
  <c r="AQ24" i="2"/>
  <c r="AP24" i="2"/>
  <c r="AT24" i="2" l="1"/>
  <c r="AS24" i="2"/>
  <c r="BF6" i="1" l="1"/>
  <c r="AP6" i="1" l="1"/>
  <c r="AO6" i="1"/>
  <c r="AQ13" i="7" l="1"/>
  <c r="AH8" i="9"/>
  <c r="AS8" i="9" s="1"/>
  <c r="AH7" i="9"/>
  <c r="AS7" i="9" s="1"/>
  <c r="AQ7" i="8"/>
  <c r="AO8" i="8"/>
  <c r="O8" i="8"/>
  <c r="L8" i="8"/>
  <c r="AP7" i="8"/>
  <c r="AO7" i="8" s="1"/>
  <c r="AL7" i="8"/>
  <c r="AK7" i="8"/>
  <c r="AD7" i="8"/>
  <c r="AC7" i="8"/>
  <c r="L7" i="8"/>
  <c r="P7" i="8" s="1"/>
  <c r="AT8" i="9" l="1"/>
  <c r="AT7" i="9"/>
  <c r="AQ8" i="9"/>
  <c r="AQ7" i="9"/>
  <c r="P8" i="8"/>
  <c r="AN8" i="8"/>
  <c r="AN7" i="8"/>
  <c r="AQ22" i="7" l="1"/>
  <c r="O22" i="7"/>
  <c r="L22" i="7"/>
  <c r="AQ21" i="7"/>
  <c r="X21" i="7"/>
  <c r="O21" i="7"/>
  <c r="L21" i="7"/>
  <c r="P21" i="7" s="1"/>
  <c r="L20" i="7"/>
  <c r="P20" i="7" s="1"/>
  <c r="L19" i="7"/>
  <c r="P19" i="7" s="1"/>
  <c r="Z18" i="7"/>
  <c r="P18" i="7"/>
  <c r="AR17" i="7"/>
  <c r="Y17" i="7"/>
  <c r="X17" i="7"/>
  <c r="W17" i="7"/>
  <c r="V17" i="7"/>
  <c r="U17" i="7"/>
  <c r="L17" i="7"/>
  <c r="P17" i="7" s="1"/>
  <c r="O16" i="7"/>
  <c r="L16" i="7"/>
  <c r="O15" i="7"/>
  <c r="L15" i="7"/>
  <c r="Z14" i="7"/>
  <c r="O14" i="7"/>
  <c r="L14" i="7"/>
  <c r="AD13" i="7"/>
  <c r="AC13" i="7"/>
  <c r="Z13" i="7"/>
  <c r="L13" i="7"/>
  <c r="P13" i="7" s="1"/>
  <c r="Z12" i="7"/>
  <c r="O12" i="7"/>
  <c r="P12" i="7" s="1"/>
  <c r="AE11" i="7"/>
  <c r="AQ11" i="7" s="1"/>
  <c r="Z11" i="7"/>
  <c r="W11" i="7"/>
  <c r="V11" i="7"/>
  <c r="U11" i="7"/>
  <c r="O11" i="7"/>
  <c r="L11" i="7"/>
  <c r="Z10" i="7"/>
  <c r="L10" i="7"/>
  <c r="P10" i="7" s="1"/>
  <c r="AD7" i="6"/>
  <c r="AC7" i="6"/>
  <c r="L7" i="6"/>
  <c r="P7" i="6" s="1"/>
  <c r="AD9" i="5"/>
  <c r="AC9" i="5"/>
  <c r="L9" i="5"/>
  <c r="P9" i="5" s="1"/>
  <c r="P15" i="7" l="1"/>
  <c r="P14" i="7"/>
  <c r="P16" i="7"/>
  <c r="Z17" i="7"/>
  <c r="P11" i="7"/>
  <c r="AQ15" i="7"/>
  <c r="P22" i="7"/>
  <c r="AB17" i="7"/>
  <c r="AQ18" i="7"/>
  <c r="AQ19" i="7"/>
  <c r="AQ20" i="7"/>
  <c r="AQ16" i="7"/>
  <c r="AQ7" i="6"/>
  <c r="AQ9" i="5"/>
  <c r="Y7" i="3" l="1"/>
  <c r="V7" i="3"/>
  <c r="Z7" i="3" s="1"/>
  <c r="AV30" i="2"/>
  <c r="M30" i="2"/>
  <c r="Q30" i="2" s="1"/>
  <c r="AV26" i="2"/>
  <c r="P28" i="2"/>
  <c r="M28" i="2"/>
  <c r="P27" i="2"/>
  <c r="M27" i="2"/>
  <c r="P26" i="2"/>
  <c r="M26" i="2"/>
  <c r="P24" i="2"/>
  <c r="M24" i="2"/>
  <c r="Q27" i="2" l="1"/>
  <c r="Q26" i="2"/>
  <c r="Q28" i="2"/>
  <c r="Q24" i="2"/>
  <c r="BJ6" i="2" l="1"/>
  <c r="BN6" i="2" s="1"/>
  <c r="AX6" i="2"/>
  <c r="AU6" i="2"/>
  <c r="AT6" i="2"/>
  <c r="AS6" i="2"/>
  <c r="AJ6" i="2"/>
  <c r="Y6" i="2"/>
  <c r="V6" i="2"/>
  <c r="AE22" i="1"/>
  <c r="I22" i="1"/>
  <c r="H22" i="1"/>
  <c r="BM6" i="1"/>
  <c r="BH6" i="1"/>
  <c r="BG6" i="1"/>
  <c r="Z6" i="2" l="1"/>
  <c r="BM6" i="2"/>
</calcChain>
</file>

<file path=xl/comments1.xml><?xml version="1.0" encoding="utf-8"?>
<comments xmlns="http://schemas.openxmlformats.org/spreadsheetml/2006/main">
  <authors>
    <author>Ivette</author>
  </authors>
  <commentList>
    <comment ref="R15" authorId="0" shapeId="0">
      <text>
        <r>
          <rPr>
            <b/>
            <sz val="9"/>
            <color indexed="81"/>
            <rFont val="Tahoma"/>
            <family val="2"/>
          </rPr>
          <t>Ivette:</t>
        </r>
        <r>
          <rPr>
            <sz val="9"/>
            <color indexed="81"/>
            <rFont val="Tahoma"/>
            <family val="2"/>
          </rPr>
          <t xml:space="preserve">
CONTRATO 37-61000700-OS-2010</t>
        </r>
      </text>
    </comment>
  </commentList>
</comments>
</file>

<file path=xl/comments2.xml><?xml version="1.0" encoding="utf-8"?>
<comments xmlns="http://schemas.openxmlformats.org/spreadsheetml/2006/main">
  <authors>
    <author>UAEM</author>
  </authors>
  <commentList>
    <comment ref="J13" authorId="0" shapeId="0">
      <text>
        <r>
          <rPr>
            <b/>
            <sz val="9"/>
            <color indexed="81"/>
            <rFont val="Tahoma"/>
            <family val="2"/>
          </rPr>
          <t>UAEM:</t>
        </r>
        <r>
          <rPr>
            <sz val="9"/>
            <color indexed="81"/>
            <rFont val="Tahoma"/>
            <family val="2"/>
          </rPr>
          <t xml:space="preserve">
Solo matricula de FCQEI del IPRO
</t>
        </r>
      </text>
    </comment>
  </commentList>
</comments>
</file>

<file path=xl/sharedStrings.xml><?xml version="1.0" encoding="utf-8"?>
<sst xmlns="http://schemas.openxmlformats.org/spreadsheetml/2006/main" count="1423" uniqueCount="288">
  <si>
    <t>Cve Obra Propuesta</t>
  </si>
  <si>
    <t>Cve
Edo</t>
  </si>
  <si>
    <t>Cve IES</t>
  </si>
  <si>
    <t>Id. Obra Principal</t>
  </si>
  <si>
    <t>Id. Obra Específica</t>
  </si>
  <si>
    <t>Nombre de la Obra</t>
  </si>
  <si>
    <t>Obra Detallada</t>
  </si>
  <si>
    <t>Número de Alumnos Beneficiados</t>
  </si>
  <si>
    <t>Pregrado</t>
  </si>
  <si>
    <t>Posgrado</t>
  </si>
  <si>
    <t>Mujeres</t>
  </si>
  <si>
    <t>Hombres</t>
  </si>
  <si>
    <t>Total</t>
  </si>
  <si>
    <t>No.  Total de alumnos beneficiados
Impact.1</t>
  </si>
  <si>
    <t>No.  Total de escuelas beneficiados
Impact.2</t>
  </si>
  <si>
    <t>Matricula esperada 2012</t>
  </si>
  <si>
    <t>Matricula esperada 2013</t>
  </si>
  <si>
    <t>Número de académicos beneficiados</t>
  </si>
  <si>
    <t>Derrama económica</t>
  </si>
  <si>
    <t>Empleos Generados</t>
  </si>
  <si>
    <t>Monto en Bienes y Servicios</t>
  </si>
  <si>
    <t>Número</t>
  </si>
  <si>
    <t>Monto</t>
  </si>
  <si>
    <t>Capacidad Instalada en Espacios Educativos</t>
  </si>
  <si>
    <t>Monto Asignado a OBRA por fuente de financiamiento
(En en pesos)</t>
  </si>
  <si>
    <t>Federal</t>
  </si>
  <si>
    <t>Estatal</t>
  </si>
  <si>
    <t>Monto Ejercido en 2013                                                                                                                                                                                                                                                                                                                                                                                                                                                                                 Trimestres</t>
  </si>
  <si>
    <t xml:space="preserve">1er Trimestre              15 de abril </t>
  </si>
  <si>
    <t xml:space="preserve">2° Trimestre              15 de Julio </t>
  </si>
  <si>
    <t>Monto correspondiente a OBRA
(En pesos)</t>
  </si>
  <si>
    <t>Monto Ejercido por fuente de financiamiento</t>
  </si>
  <si>
    <t>Monto por Ejercer por fuente de financiamiento</t>
  </si>
  <si>
    <t>Instalación eléctrica e instalación de red voz y datos categoria 6 para cubículos 26, 27, 28, 29 y 30 del edificio "A" de la Facultad de Ciencias</t>
  </si>
  <si>
    <t>cubículos 26, 27, 28, 29 y 30 del edificio "A" de la Facultad de Ciencias</t>
  </si>
  <si>
    <t>Ubicación</t>
  </si>
  <si>
    <t>Monto Total Ejercido en OBRA  -Incluye Monto Federal y Estatal-
(En pesos)</t>
  </si>
  <si>
    <t>% de Avance Fínanciero de  la Obra</t>
  </si>
  <si>
    <t>Breve descripción general del avance de la obra</t>
  </si>
  <si>
    <t>Monto destinado para 
Equipamiento de la Obra
(En pesos)</t>
  </si>
  <si>
    <t>Status actual de la obra</t>
  </si>
  <si>
    <t xml:space="preserve"> Comentarios sobre algún imprevisto en la conclusión de la OBRA (gestión administrativa, jurídica, etc.)</t>
  </si>
  <si>
    <t>Año en que fue apoyado el proyecto que contempla la obra.</t>
  </si>
  <si>
    <t>Fondo en que fue apoyado el proyecto que contempla la obra.</t>
  </si>
  <si>
    <t>Responsable de obra y mantenimiento</t>
  </si>
  <si>
    <r>
      <rPr>
        <b/>
        <sz val="8"/>
        <color indexed="8"/>
        <rFont val="Calibri"/>
        <family val="2"/>
      </rPr>
      <t>Obra destinada a:</t>
    </r>
    <r>
      <rPr>
        <sz val="8"/>
        <color indexed="8"/>
        <rFont val="Calibri"/>
        <family val="2"/>
      </rPr>
      <t xml:space="preserve">
1) Nueva IES
2) Nuevo Campus
3)Nuevo Campus /Continuación
4) Extensiones, planteles o unidades foráneas de instituciones ya existentes
5)Ampliación
6)Fortalecimiento de Infraestructura Física</t>
    </r>
  </si>
  <si>
    <t>Tipo de Obra</t>
  </si>
  <si>
    <t>Localización</t>
  </si>
  <si>
    <t>Sede Obra</t>
  </si>
  <si>
    <t>Metros cuadrados</t>
  </si>
  <si>
    <t>% de Avance Físico Real de la Obra</t>
  </si>
  <si>
    <t>Monto Asignado al PROYECTO por fuente de financiamiento 
(En pesos)</t>
  </si>
  <si>
    <t>Monto Ejercido en</t>
  </si>
  <si>
    <t>Monto Ejercido en 2012
Trimestres</t>
  </si>
  <si>
    <r>
      <rPr>
        <b/>
        <sz val="8"/>
        <rFont val="Calibri"/>
        <family val="2"/>
      </rPr>
      <t xml:space="preserve">Indique el status correspondiente:
</t>
    </r>
    <r>
      <rPr>
        <sz val="8"/>
        <rFont val="Calibri"/>
        <family val="2"/>
      </rPr>
      <t>(D) Detenida y/o Demorada
(EL) Expediente de licitación
(PL) Proceso de licitación
(CT) Contratada
(PN) Proceso normal
(PC) Por concluir
(CL) Concluida
(Y) Ya inaugurada</t>
    </r>
  </si>
  <si>
    <t>Quién realiza ó realizó la OBRA</t>
  </si>
  <si>
    <t>Fecha de Inicio</t>
  </si>
  <si>
    <t>Fecha de terminación</t>
  </si>
  <si>
    <t xml:space="preserve">Inauguración de la obra </t>
  </si>
  <si>
    <t>Nombre y cargo</t>
  </si>
  <si>
    <t>Dirección, teléfono y correo electrónico</t>
  </si>
  <si>
    <t xml:space="preserve">1) Obra Nueva 
2) Remodelación y/o adecuación
3) Mantenimiento
4) Conclusión de obra
</t>
  </si>
  <si>
    <t>Localidad</t>
  </si>
  <si>
    <t xml:space="preserve"> Municipio</t>
  </si>
  <si>
    <t>Clave de la DES</t>
  </si>
  <si>
    <t>Nombre de la DES</t>
  </si>
  <si>
    <t>Nombre del Campus</t>
  </si>
  <si>
    <t>Programados</t>
  </si>
  <si>
    <t>Construidos</t>
  </si>
  <si>
    <t>Por construir</t>
  </si>
  <si>
    <t>1o.
15 de abril</t>
  </si>
  <si>
    <t>2o.
15 de julio</t>
  </si>
  <si>
    <t>3o.
15 de octubre</t>
  </si>
  <si>
    <t>4o. 
15 de enero de 2013</t>
  </si>
  <si>
    <t>Total Ejercido en 2012</t>
  </si>
  <si>
    <t xml:space="preserve">3° Trimestre               </t>
  </si>
  <si>
    <t xml:space="preserve">4° Trimestre              </t>
  </si>
  <si>
    <t>Institución</t>
  </si>
  <si>
    <t>INIFED</t>
  </si>
  <si>
    <t>Otro</t>
  </si>
  <si>
    <t>Programada</t>
  </si>
  <si>
    <t>Real (Primera piedra)</t>
  </si>
  <si>
    <t>Real</t>
  </si>
  <si>
    <t xml:space="preserve">Fecha de inauguración </t>
  </si>
  <si>
    <t>Nombre del Funcionario que inaugura</t>
  </si>
  <si>
    <t xml:space="preserve">FIMES </t>
  </si>
  <si>
    <t>Arq. Arturo Muñoz Romero, Encargado de despacho de la Direccion General de Desarrollo de Infraestructura de la UAEM</t>
  </si>
  <si>
    <t>Av. Universidad No. 1001 Col. Chamilpa C.P. 62209 
Tel: 3-29-70-13 
arturomr@uaem.mx</t>
  </si>
  <si>
    <t>Cuernavaca</t>
  </si>
  <si>
    <t>Ciencias Exactas e Ingeniería</t>
  </si>
  <si>
    <t>Norte</t>
  </si>
  <si>
    <t xml:space="preserve">Suministro y colocación de cancelería,  (9.12 m2 de canceleria duranodick con cristales fijos en área de recepción) Facultad de Ciencias </t>
  </si>
  <si>
    <t>Suministro y colocación de cancelería duranodick con cristales fijos en área de recepción</t>
  </si>
  <si>
    <t>Suministro y colocación de paneles de tablaroca, (9.65 m2 de suministro y colocación de paneles divisorios a base de tablaroca de 13 mm de 9 cm de espesor) Facultad de Ciencias</t>
  </si>
  <si>
    <t>Suministro y colocación de paneles de tablaroca, consistentes en: suministro y colocación de paneles divisorios a base de tablaroca de 13 mm de 9 cm de espesor</t>
  </si>
  <si>
    <t xml:space="preserve">Ampliación de Biblioteca en Campus Oriente
</t>
  </si>
  <si>
    <t>Ampliación de Biblioteca, consistente en: Trabajos Preliminares, Cimentación, Muros Planta Baja, Losa de Azotea y Limpieza General de Obra.</t>
  </si>
  <si>
    <t>En informes anteriores la Institución reportaba un monto tanto Federal como Estatal de $213,514.76 y en este último informe del 2do trim de 2013 cambian el monto por $215,000 por cada orden de gobierno, es necesario que la IES mencione el motivo de dicho cambio.</t>
  </si>
  <si>
    <t>Construcción de Gradas de Mampostería, Aula Abierta, Aula de Lectura y Ampliación de Andadores del Instituto de Ciencias de la Educación</t>
  </si>
  <si>
    <t>Gradas de mampostería
Aula abierta
Aula de lectura
Ampliación de andadores
 1 Obra exterior</t>
  </si>
  <si>
    <t>Educación y Humanidades</t>
  </si>
  <si>
    <t>Obra concluida al 100%</t>
  </si>
  <si>
    <t>Y</t>
  </si>
  <si>
    <t>X</t>
  </si>
  <si>
    <t>Dr Fernando de Jesus bilbao Marcos.</t>
  </si>
  <si>
    <t>Metas de la obra concluida</t>
  </si>
  <si>
    <t>Anexan  Obra no contemplada con anterioridad  en proyecto ajustado ni en informe financiero   “Construcción de Gradas de Mampostería”  por un monto Total de $100,000 de la cual no informan si es de remanentes  o el por qué anexan esa obra, por lo que es necesario que nos informen el motivo de dicha acción.</t>
  </si>
  <si>
    <t>Como lo tenemos en la DPy E tomando en cuenta informes de obra enviados por la IES e informe financiero</t>
  </si>
  <si>
    <t xml:space="preserve">Adaptar área de servicios escolares 19.20m2 con muros divisores de tabla roca y puerta de tambor. Facultad de Arquitectura </t>
  </si>
  <si>
    <t>Adaptar área de servicios escolares con muros divisores de tabla roca y puerta de tambor</t>
  </si>
  <si>
    <t>Como lo mandó la Institución en su último informe</t>
  </si>
  <si>
    <t>Remodelación de espacio anexo a la dirección de la Facultad de Ciencias Biológicas, 1 Área administrativa.</t>
  </si>
  <si>
    <t>1 Área administrativa: Remodelación de Espacio Anexo; el cual consiste en: Trabajos Preliminares, Cancelería de aluminio, Cancelería de Madera, Prefabricados, Instalación eléctrica, Acabados, y Limpieza General de Obra.</t>
  </si>
  <si>
    <t>Informar avance de la obra:</t>
  </si>
  <si>
    <t>No ha iniciado la obra</t>
  </si>
  <si>
    <t>EL</t>
  </si>
  <si>
    <t xml:space="preserve">Pendiente por ejercer </t>
  </si>
  <si>
    <t>8 Cubículos de tabla roca con 4 paños y puerta de tambor (6m2 c/u) para la Escuela de Enfermería</t>
  </si>
  <si>
    <t xml:space="preserve"> Adecuación de cubículos y protecciones en oficinas administrativas</t>
  </si>
  <si>
    <t>Adaptar área de servicios escolares 19.20m2 con muros divisores de tabla roca y puerta de tambor para la Facultad de Medicina.</t>
  </si>
  <si>
    <t>Construcción de cubículos para la Facultad de Medicina (complemento)</t>
  </si>
  <si>
    <t>8 Cubículos de tabla roca con 4 paños y puerta de tambor (6m2 c/u) para la Facultad de Medicina.</t>
  </si>
  <si>
    <t xml:space="preserve"> Construcción de cubículos para la Facultad de Medicina</t>
  </si>
  <si>
    <t>Adaptar el área de servicios escolares para la atención de estudiantes de la Lic. En Educación Física</t>
  </si>
  <si>
    <t xml:space="preserve">Adaptar el área de servicios escolares para la atención de estudiantes </t>
  </si>
  <si>
    <t>Anexan esta obra no contemplada con anterioridad.</t>
  </si>
  <si>
    <t>Fortalecimiento de Infraestructura Física de la Facultad de Ciencias Químicas e Ingeniería.</t>
  </si>
  <si>
    <t>Fortalecimiento de Infraestructura Física</t>
  </si>
  <si>
    <t>FIMES</t>
  </si>
  <si>
    <t>NA</t>
  </si>
  <si>
    <t>Demoliciones de muro de block aparente y firme de concreto, incluye mano de obra, equipo y herramienta.</t>
  </si>
  <si>
    <t>Muro de block rojo aparente similar al existente, junteado con mortero, cemento, arena prop-1-5. Incluyemateriales, mano de obra, equipo y herramientas.</t>
  </si>
  <si>
    <t>Meseta de durock para ovalines de 1.5 x .50 m. terminado con malla de refuerzo y basecoat, incluye:azulejode 20 x 30 cm. Modelo por elegir, materiales, mano de obra, equipo y herramienta.</t>
  </si>
  <si>
    <t>Suministro y colocación de piso de loseta  cerámica de 33 x 33 cm. Modelo similar al existente, asentadopor pegazulejo. Incluye: Materiales, mano de obra, equipo y herramienta.</t>
  </si>
  <si>
    <t>Losa plana de concreto de Fc= 250 KG/CM2 de 10 cm. De espesor, armada con  vs# 3 @ 15 cm de ambos sentidos.
Incluye: cimbra común, aplanado con mortero, pintura vinílica, materiales, mano de obra, equipo y herramientas.</t>
  </si>
  <si>
    <t>Limpieza fina para entrega de obra.
Incluye: acarreo en camión de material producto de las demoliciones, materiales, mano de obra, equipo y herramienta.</t>
  </si>
  <si>
    <t>Suministro y colocación de luminaria de sobreponer  magg de 0.61 m. con tubos de 39 w y blastro electrónico. Incluye:desmontaje de las existentes, materiales, mano de obra, equipo y herramientas.</t>
  </si>
  <si>
    <t>Suministro y colocación de salida para apagador sencillo modus quinciño color negro blanco, con tubo de pvc pesado de 1/2"
Incluye: curva, conector cable cal.
No. 12, materiales, mano de obra, equipo y herramienta.</t>
  </si>
  <si>
    <t>Desmontaje y comolación de puerta de herrería de 100 * 2.20 m.
Incluye: pintura, esmalte, materiales, mano de obra, equipo y materiales.</t>
  </si>
  <si>
    <t>Suministro y colocación de puerta herreria de 100 * 2.20 m. Incluye: pintura esmalte, materiales, mano de obra, equipo y herramienta</t>
  </si>
  <si>
    <t>Salida hidrosanitaria para wc con tubo de pvc de 4" y tubo de cobre de 1/2" y lavabos, con tubo de pvc de 2" y tubo de cobre de 1/2". Incluye: conexiones materiales, mano de obra, equipo y herramienta.</t>
  </si>
  <si>
    <t>Suministro y colocación de muebles de baño (w.c. con tanque y lavabos ovalín)color blanco. Incluye: desmontaje de los existentes de recuperación, fijación, materiales, mano de obra, equipo y herramientas.</t>
  </si>
  <si>
    <t>Desmontaje y recolocación de mingitorio de tarja. Incluye: tubo de cobre de 1/2", tubo de pvc sanitario de 2", conexiones, materiales, mano de obra, equipo y herramientas.</t>
  </si>
  <si>
    <t>Aluminio: suministro y colocación de mampara divisora para mingitorio, con marco de aluminio natural de 3 " con paneralt color blanco, incluye :fijación, materiales, mano de obra, equipo y herramienta.</t>
  </si>
  <si>
    <t>Suministro y colocación de impermeabilizante acrílico color terracota a 5 años sobre laminas.
Incluye : sellado de tornillería, materiales, mano de obra, equipo y herramientas.</t>
  </si>
  <si>
    <t>Suministro y colocación de canalón en lado norte, con lámina pintro cal. 26, terminada con pintura esmalte y bajadas pluviales con tuvo de pvc de 6" a una altura de 8.00 m. Incluye: desmontaje del existente, materiales, mano de obra, equipo y herramientas.</t>
  </si>
  <si>
    <t>Colado de tapas de registro pluvial de concreto de F´C=150 KG/CM2. 
Incluye cimbrado y descimbrado, materiales, mano de obra, equipo y herramientas.</t>
  </si>
  <si>
    <t>Suministro y colocación de acrílico transparente de 6 mm con marco de aluminio natural de 2.79 x 0.83 m en promedio, para cubrir ventana de celosías.
Incluye fijación, materiales, mano de obra, equipo y herramientas.</t>
  </si>
  <si>
    <t>Firme de concreto de 10 cm de espesor de F´C =150  KG/CM2 acabado rayado, para acceso al lou.
Incluye: cimbrado y descimbrado, materiales, mano de obra, equipo y herramientas.</t>
  </si>
  <si>
    <t>Boquilla de arista en puerta de acceso con mortero cemento-arena prop. 1:5.
Incluye: pintúra vinílica, color similara la existente, materiales, mano de obra, equipo y herramientas.</t>
  </si>
  <si>
    <t>Suministro y colocación del piso de loseta cerámica de 33 x 33 cm modelo por elegir, asentado con pegazulejo.
Incluye: materiales, mano de obra, equipo y herramienta.</t>
  </si>
  <si>
    <t>Fabricación de cubículos para intendencia y mantenimiento con block aparente, similar al existente. 
Incluye: cimentación, albañilería, acabados, electricidad, aluminos, materiales, mano de obra, equipo y herramientas.</t>
  </si>
  <si>
    <t>Fabricación de cubículos para biblioteca, centro de cómputo y sala de profesores block aparente, similar al existente.
Incluye: cimentación, albañilería, acabados, electricidad, aluminos, materiales, mano de obra, equipo y herramientas.</t>
  </si>
  <si>
    <t>Suministro y aplicación de epóxico autonivelante color gris, en resanes de piso. 
Incluye: materiales, mano de obra, equipo y herramienta.</t>
  </si>
  <si>
    <t>Suministro y aplicación de pintura epóxica color gris, en piso.
Incluye: materiales, mano de obra, equipo y herramientas.</t>
  </si>
  <si>
    <t>Fabricación de cubículos para almacén con block aparente, similar al existente.
Incluye: cimentación, albañilería, acabados, electricidad, aluminio, materiales, mano de obra, equipo y herramientas.</t>
  </si>
  <si>
    <t>Demolición de muros  de tabique y baños con habilitación de sala de cómputo.
Incluye: resanes, boquillas, cerrar puertas, instalación de ventana de aluminio, pintura, electricidad, suministro y colocación de lámparas, salidas para voz y datos, materiales, mano de obra, equipo y herramientas.</t>
  </si>
  <si>
    <t>Construcción de auditorio y cubículos para maestros en planta alta.
Incluye: suministro, , electricidad, albañilería, suministro y colocación de ventanas y puertas de aluminio, materiales, mano de obra, equipo y herramienta.</t>
  </si>
  <si>
    <t>Acondicionamiento de hornos para fundición y ffragua. Incluye: colocación de tanque estacionario, de gas con tubería, válvula, albañilería, herrería, pintura, materiales, mano de obra, equipo, herramienta y todo lo necesario para  su correcta instalación.</t>
  </si>
  <si>
    <t>Fabricación de baños de mujeres y hombres: cimientación, albañilería, muebles para baños (lavabos, w.c, mingitorios), mezcladoras, mampartas, y puertas de aluminio, herrería, plomería, electricidad,pintura, pisos y azulejos, materiales, mano de obra, equipo y herramientas.</t>
  </si>
  <si>
    <t>Desmontaje y recolocación de compresora a una distancia de 100.00 m. 
Incluye: tubería, albañilería, electricidad, materiales, mano de obra, equipo y herramienta,.</t>
  </si>
  <si>
    <t>Suministro y aplicación de impermeabilizante acrílico terracota.
Incluye: material, mano de obra, equipo y herramienta.</t>
  </si>
  <si>
    <t>Verificar esta información ya que la IES cambia detalle de obra pero en formato 5.1 no lo cambian, por lo que es necesario nos esfecifiquen cual es el definitivo y en caso de ser el del último informe también modificar formato 5.1 para que sea consistente la información.</t>
  </si>
  <si>
    <t>Extensión Sede Regional Jonacatepec</t>
  </si>
  <si>
    <t xml:space="preserve">Construcción de la Sede Regional Universitaria Valle Jonacatepec, en su primera etapa
</t>
  </si>
  <si>
    <t>7 Aula
1 laboratorio
2 aulas de computo
1 cafeteria
1 Sanitario
1 tutorias
1 biblioteca
 1 sala de descanso
4 Cubículos de profesores</t>
  </si>
  <si>
    <t>7 aulas
2 Otras obras
1 Laboratorio
2 Aulas de cómputo
1 Cafeteria
1 Sanitario
1 Biblioteca
1 Estacionamiento
1 Área común
1 Cancha de usos míltiples
1 Pláza Cívica
1 Cerca perimetral
1 Sala de descanso
1 Tutorías</t>
  </si>
  <si>
    <t xml:space="preserve"> Construcción de una biblioteca de 60 m2.</t>
  </si>
  <si>
    <t>1 Biblioteca</t>
  </si>
  <si>
    <t>FAOES</t>
  </si>
  <si>
    <t>Completar información faltante e Informar el avance de esta obra:</t>
  </si>
  <si>
    <t>Implementar con unidades móviles diseñadas de acuerdo con las necesidades de los espacios educativos requeridos para: aulas, centro de cómputo, biblioteca, laboratorio de redes, coordinación administrativa y servicios sanitarios.</t>
  </si>
  <si>
    <t>PC</t>
  </si>
  <si>
    <t>Dr. Jesus Alejandro Vera Jimenez</t>
  </si>
  <si>
    <t>Si no se ha concluido la obra no pueden estar construidos el 100% de metros cuadrados.</t>
  </si>
  <si>
    <t>Si la obra se terminó de construir en 2012, es inconsistente que no se haya ejercido la totalidad del recurso</t>
  </si>
  <si>
    <t>trabajos complementarios incluyen:                
 Red de distribuciòn electrica, cisterna, tanque elevado, red sanitaria, sistema de tratamiento de aguas, cerca peimetral, caseta de vigilancia.</t>
  </si>
  <si>
    <t xml:space="preserve">Ampliar la infraestructura educativa de la Sede Regional Universitaria del Lago.                                         </t>
  </si>
  <si>
    <t xml:space="preserve">2 aulas                                                                                            
2 laboratorios                                                                         
 4 oficinas administrativas                                      </t>
  </si>
  <si>
    <t>FADOEES</t>
  </si>
  <si>
    <t>PN</t>
  </si>
  <si>
    <t>Construir el techo (600m2) y el área de sanitarios (100m2) de las instalaciones deportivas</t>
  </si>
  <si>
    <t>Construcción de Instalaciones Deportivas en el Edificio Continental; la cual incluye: Construir Techo de 600 m2 y el Área de Sanitarios de las Instalaciones Deportivas”; consistentes en: a) Estructura Metálica: Proyecto, Preliminares, Pintura, Cubierta; b) Baños Vestidores: Preliminares, Cimentación, Estructura, Albañilería, Cancelería, Acabados, Muebles Sanitarios, e Instalacion Hidráulica; c) Drenaje y Tratamiento: Drenaje Segregado, Planta de  Tratamiento, y Campo de Oxidación; d) Alimentación Hidráulica: Motobomba, Red de Distribución, y Encofrado; e) Instalacion Eléctrica: Alimentadores, e Instalacion Eléctrica Vestidores</t>
  </si>
  <si>
    <t>En proceso</t>
  </si>
  <si>
    <t>Construir  doce cubículos para PTC de 9m2 cada uno y  una sala de profesores de 60 m2.</t>
  </si>
  <si>
    <t>Construcción de Doce Cubículos para PTC de 9 m2 cada uno y una Sala de Profesores de 60 m2; consistentes en: a) Cubículos para PTC`s P.B.: Preliminares, Cimentación P.B., Estructura P.B., Albañilerías P.B., Acabados P.B., y Cancelería P.B. y   b) Sala de Profesores: Cocineta y Sanitarios: Preliminares, Cimentación, Estructura, Albañilería, y Acabados. Asi como Instalación Eléctrica Voz y Datos (Alumbrado, Contactos Normales, Voz y Datos, y Alimentadores).</t>
  </si>
  <si>
    <t xml:space="preserve"> Construir  sanitarios de 60 m2 para PTC.</t>
  </si>
  <si>
    <t xml:space="preserve"> Construir  sanitarios de 60 m2 para PTC, que incluye: Preliminares, Cimentación, Estructura, Albañilerías, Acabados, e Instalaciones Hidrosanitarias. Asi como Instalación Eléctrica Voz y Datos (Alumbrado, Contactos Normales, Voz y Datos, y Alimentadores)</t>
  </si>
  <si>
    <t>Ampliar 132m2 en el centro de cómputo.</t>
  </si>
  <si>
    <t>Ampliación del Centro de Computo; consistentes en: Estructura, Albañilería, y Acabados. Asi como Instalación Eléctrica Voz y Datos ((Alumbrado, Contactos Normales, Contactos Regulados, Voz y Datos, y Alimentadores).</t>
  </si>
  <si>
    <t>Ampliación y Fortalecimiento de Infraestructura del Instituto Profesional de la Región Oriente</t>
  </si>
  <si>
    <t>Construcción de 12 cubículos de PTC de 9 m2 c/u, sala profesores de 60 m2, sanitarios de 60 m2 y ampliación de centro de cómputo.</t>
  </si>
  <si>
    <t>16/01/2012  16/08/2012</t>
  </si>
  <si>
    <t>Construir dos laboratorios de 150 m2 cada uno. Para PE Ciencias Químicas e Ingenierías.</t>
  </si>
  <si>
    <t>Construcción de Dos Laboratorios de Ciencias Químicas e Ingeniería para el Instituto Profesional de la Región Oriente (IPRO)”; consistente en: 1) Trabajos Preliminares;  2) Cimentación;     3) Estructura; 4) Albañilería; 5) Acabados; 6) Aluminio, Carpintería y Herrería; 7) Instalación Hidrosanitaria;  8) Muebles; 9) Alimentación General; 10) Planta de Tratamiento Químico; 11) Instalación Gas L.P.; 12) Instalación Eléctrica, Voz y Datos que incluye: a) Contactos Normales, b) Contactos aterrizados,     c) Iluminación, d) Tableros, e) Acometida, f) Voz y Datos, g) Sistema de Tierra Física; 13) Limpieza; y 14) Aire Acondicionado</t>
  </si>
  <si>
    <t xml:space="preserve">Dr. Jesus Alejandro Vera Jimenez. Rector </t>
  </si>
  <si>
    <t>Metas de la obra concluidas. El saldo es remanente (en las estimaciones de obra se redujo el monto acordado por contrato) Remanente Saldo que será ejercido como complemento para "construcción de doce cubículos para PTC de 9 m2 cada uno y una sala de profesores de 60 m2, construcción de sanitarios de 60 m2, ampliación de 132 m2 en el centro de computo, para el IPRO" Por $ 80,270.00 de los cuales ya se pagaron $ 24,181.00</t>
  </si>
  <si>
    <t>Ampliación y Fortalecimiento de Infraestructura de la Sede Regional Universitaria de la Cuenca</t>
  </si>
  <si>
    <t>Ampliación del Centro de Computo, consistente en: Desmontajes, Demoliciones, Albañilería y Acabados, Instalaciones, Obra Exterior (Alimentación Eléctrica), Herrería y Cancelería, así como Limpieza General de Obra. Adecuar la red sanitaria. y Rehabilitar la instalación hidráulica.</t>
  </si>
  <si>
    <t>Dr. Alejandro Vera Jiménez</t>
  </si>
  <si>
    <t>Metas de la obra concluida. El saldo es remanente      (en las estimaciones de obra se redujo el monto acordado por contrato)</t>
  </si>
  <si>
    <t>Ampliación de centro de cómputo</t>
  </si>
  <si>
    <t>Ampliación del Centro de Computo, consistente en: Desmontajes, Demoliciones, Albañilería y Acabados, Instalaciones, Obra Exterior (Alimentación Eléctrica), Herrería y Cancelería, así como Limpieza General de Obra.</t>
  </si>
  <si>
    <t>CL</t>
  </si>
  <si>
    <t>Adecuar la red sanitaria.</t>
  </si>
  <si>
    <t xml:space="preserve">Adecuar la red sanitaria </t>
  </si>
  <si>
    <t>n.a</t>
  </si>
  <si>
    <t>obra en proceso</t>
  </si>
  <si>
    <t>Rehabilitar la instalación hidráulica.</t>
  </si>
  <si>
    <t>Construir el techo (77m2) del área de acceso del edificio de la Sede Regional del Volcán, así como  el techo ( 80m2) del área de administrativa del centro de cómputo.</t>
  </si>
  <si>
    <t>Construir el techo del área de acceso, así como  el techo del área de administrativa del centro de cómputo.</t>
  </si>
  <si>
    <t>Adecuar espacios en la Facultad de Ciencias Agropecuarias conforme a recomendaciones de organismos evaluadores.</t>
  </si>
  <si>
    <t>Adecuar espacios.</t>
  </si>
  <si>
    <t>PL</t>
  </si>
  <si>
    <t>Obra concluida ya no modificar información de ningún campo</t>
  </si>
  <si>
    <t>Si la obra no ha sido concluida es inconsistente que la totalidad de metros programados se reporten como construidos en su totalidad</t>
  </si>
  <si>
    <t>Inconsistentes los metros cuadrados por construir</t>
  </si>
  <si>
    <t>Checar metros cuadrados programados, construidos y por construir, son inconsistentes.</t>
  </si>
  <si>
    <t>Informar avance de obras, así como atender notas al final de cada una de ellas.
No modificar información de obras sombreadas en color verde pistache que ya están concluidas.</t>
  </si>
  <si>
    <r>
      <t>De acuerdo a la información enviada, la Institución tiene un remanente en este Fondo por ejercer de</t>
    </r>
    <r>
      <rPr>
        <b/>
        <sz val="10"/>
        <color rgb="FFFF0000"/>
        <rFont val="Calibri"/>
        <family val="2"/>
        <scheme val="minor"/>
      </rPr>
      <t>$705,311.95</t>
    </r>
    <r>
      <rPr>
        <b/>
        <sz val="10"/>
        <color theme="1"/>
        <rFont val="Calibri"/>
        <family val="2"/>
        <scheme val="minor"/>
      </rPr>
      <t xml:space="preserve"> , es necesario que la IES informe en que se ocupara dicho remante e informe trimestralmente el avance de este.</t>
    </r>
  </si>
  <si>
    <r>
      <t>De acuerdo a la información enviada, la Institución tiene un remanente en este Fondo por ejercer de</t>
    </r>
    <r>
      <rPr>
        <b/>
        <sz val="10"/>
        <color rgb="FFFF0000"/>
        <rFont val="Calibri"/>
        <family val="2"/>
        <scheme val="minor"/>
      </rPr>
      <t xml:space="preserve"> $1, 957,755.4</t>
    </r>
    <r>
      <rPr>
        <b/>
        <sz val="10"/>
        <color theme="1"/>
        <rFont val="Calibri"/>
        <family val="2"/>
        <scheme val="minor"/>
      </rPr>
      <t xml:space="preserve"> , es necesario que la IES informe en que se ocupara dicho remante e informe trimestralmente el avance de este.</t>
    </r>
  </si>
  <si>
    <t>Obra anexada, ver nota al final de la obra</t>
  </si>
  <si>
    <t>Cambian monto asignado a obra, checar nota al final de ésta</t>
  </si>
  <si>
    <t>Construcción de un centro de cómputo.</t>
  </si>
  <si>
    <t xml:space="preserve">Construcción de 2 aulas </t>
  </si>
  <si>
    <t>Instituto Profesional de la Región Oriente</t>
  </si>
  <si>
    <t>Construir 6 aulas, 1 nucleo de servicios, sanitarios y 1 módulo de escalera.</t>
  </si>
  <si>
    <t>Construir 6 aulas, 1 nucleo de servicios, sanitarios para hombres y mujeres y 1 módulo de escalera.</t>
  </si>
  <si>
    <t>Unidad Foránea en Ciencias Sociales</t>
  </si>
  <si>
    <t>La matrícula estipulada se refiere al numero de estudiantes planteado en el proyecto ajustado aprobado 07/mayo/2013. Fecha de ministración 11/junio/2013.</t>
  </si>
  <si>
    <t xml:space="preserve">Implementar servicios inherentes para el buen servicio de la construcción </t>
  </si>
  <si>
    <t>Informar sobre el avance de las obras, así como llenar información faltante sombreada en color verde.</t>
  </si>
  <si>
    <t xml:space="preserve"> Aclarar inconsistencia, e informar el avance de esta obra:</t>
  </si>
  <si>
    <t>Informar el avance  de las Obras, así mismo llenar la información faltante sombreada en color verde.</t>
  </si>
  <si>
    <t>Favor de completar la información faltante, para pronta referencia  se sombrea en color verde</t>
  </si>
  <si>
    <t>* Considerando la información que se presentó en el Proyecto Ajustado, en donde se asigna para obra un  monto de $3,705,699.88, tanto por la parte Federal como Estatal, éste monto no es consistente con las obras reportadas por las IES en el formato correspondiente, las cuales suman un total de $3,648,401.35 (se considera el reajuste de la obra “Ampliación de Biblioteca en Campus Oriente”), de lo anterior, se observa una diferencia de $114,597.06, en caso de ser un reajuste la IES deberá incorporar algún comentario respecto  a dicho ajuste y mencionar el destino del monto.</t>
  </si>
  <si>
    <t>De acuerdo a la información enviada por la IES, se menciona que se tiene un remanente en este Fondo por ejercer de $39, 935.79, es necesario que se informe el destino y avance de dicho remante.</t>
  </si>
  <si>
    <t>Obra anexada, no contemplada con anterioridad, es necesario se mencione el motivo de dicho cambio, de qué Meta y/o Acción se está disponiendo el recurso para la obra, ¿es monto asignado o es un remanente?</t>
  </si>
  <si>
    <r>
      <t xml:space="preserve">Cambian el monto asignado de </t>
    </r>
    <r>
      <rPr>
        <sz val="10"/>
        <color rgb="FFFF0000"/>
        <rFont val="Calibri"/>
        <family val="2"/>
        <scheme val="minor"/>
      </rPr>
      <t xml:space="preserve">$40,000 </t>
    </r>
    <r>
      <rPr>
        <sz val="10"/>
        <color rgb="FF000000"/>
        <rFont val="Calibri"/>
        <family val="2"/>
        <scheme val="minor"/>
      </rPr>
      <t xml:space="preserve">total  </t>
    </r>
    <r>
      <rPr>
        <sz val="10"/>
        <color rgb="FFFF0000"/>
        <rFont val="Calibri"/>
        <family val="2"/>
        <scheme val="minor"/>
      </rPr>
      <t>a $140,000</t>
    </r>
    <r>
      <rPr>
        <sz val="10"/>
        <color rgb="FF000000"/>
        <rFont val="Calibri"/>
        <family val="2"/>
        <scheme val="minor"/>
      </rPr>
      <t>, sin especificar el porqué de dicho cambio, la obra se ha venido informando por $40,000 tanto en informe de obra como en informe financiero correspondiente a la acción 14.1.1, cambiando el monto de esta obra se sobrepasa el monto asignado a obra en este fondo FIMES 2009 de $710,000.</t>
    </r>
  </si>
  <si>
    <t>De acuerdo a la información enviada, la Institución tiene un remanente en este Fondo por ejercer de $64,934.80, es necesario que la IES informe a la DGESU el destino de dicho remante e informe el avance de éste.</t>
  </si>
  <si>
    <t>Se toman las obras del proyecto ajustado que envió la IES, conforme a este es necesario que llenen la información requerida (en color verde) e ir informando del ejercicio del recurso trimestralmente hasta la conclusión de la obra y el ejerecicio total del recurso.</t>
  </si>
  <si>
    <t>Como lo mandó la Institución en su último informe (2o. trimestre de 2013).</t>
  </si>
  <si>
    <t>No es consistente que la totalidad de metros cuadrados esté construida en su totalidad y así mismo informen que incluso ya fue inaugurada, cuando no se ha terminado de ejercer la totalidad del recurso, o ¿se tuvo algún remanente?, se solicita se aclare la situación de dicha obra.</t>
  </si>
  <si>
    <t>Nos llama la atención que la totalidad de metros cuadrados esté construida en su totalidad, cuando no se ha terminado de ejercer la totalidad del recurso, ¿será que éstos recursos son remanentes?; solicitamos que nos precisen esta información.</t>
  </si>
  <si>
    <t>En la obra 2.2  “Construir dos laboratorios de 150 m2 cada uno. para PE Ciencias Químicas e Ingenierías” se menciona que el remanente $109,947.96 se utilizará para la obra "construcción de doce cubículos para PTC de 9 m2 cada uno y una sala de profesores de 60 m2, construcción de sanitarios de 60 m2, ampliación de 132 m2 en el centro de cómputo, para el IPRO", pero no especifica si se refiere a las obras que ya están contempladas en las obras reportadas, si es así, es necesario que se ajusten los montos correspondientes e incorporar una nota aclaratoria, o en caso, de ser una obra nueva se deberán anexar al formato de Obra e incorporar nota en la que se mencione que la obra se realizará con los remanentes de la obra 2.2.</t>
  </si>
  <si>
    <t xml:space="preserve">La información relacionada con los metros cuadrados programados, se tomó del proyecto ajustado, reportar en todo caso, los metro construidos que a la fecha se tenga. </t>
  </si>
  <si>
    <r>
      <t xml:space="preserve">De acuerdo a la información enviada, la Institución tiene un remanente en este Fondo por ejercer de </t>
    </r>
    <r>
      <rPr>
        <sz val="12"/>
        <color rgb="FFFF0000"/>
        <rFont val="Calibri"/>
        <family val="2"/>
        <scheme val="minor"/>
      </rPr>
      <t>$8,130.55</t>
    </r>
    <r>
      <rPr>
        <sz val="12"/>
        <color theme="1"/>
        <rFont val="Calibri"/>
        <family val="2"/>
        <scheme val="minor"/>
      </rPr>
      <t xml:space="preserve"> , es necesario que la IES informe en que se destinara dicho remante e informe trimestralmente el avance de este.</t>
    </r>
  </si>
  <si>
    <t>Los $114,597.06 estan pendientes en reprogramar y los 39,935.79 son remanentes que en el siguiente informe se describirán en que será utilizados.</t>
  </si>
  <si>
    <t>De acuerdo al monto asignado por acción 4.1.1  son $40,000.00 y de la acción 4.1.2 $100,000.00 corresponden a la misma obra (son complementos) de remodelación de espacios anexo a la dirección de la facultad de ciencias biológicas.  Como ejercido $119,770.88 con un remanente de $ 20,229.12. Remanente que en el siguiente informe se describirá en que será utilizado.</t>
  </si>
  <si>
    <t xml:space="preserve">En proceso </t>
  </si>
  <si>
    <t>En proceso, edificación de cubículo de aluminio con cristal claro de 6 MM y aluminio de 3" natural para el área de servicios escolares de la Facultad de Arquitectura</t>
  </si>
  <si>
    <t xml:space="preserve">La obra esta en proceso , se reportará ejercicio para el siguiente informe </t>
  </si>
  <si>
    <t>De la acción 7.2.1  correspondiente a (8Cubículos de tabla roca con 4 paños y puerta de tambor (6m2 c/u) por $100,000.00 donde se realizó la obra "Construcción de Gradas de Mampostería, Aula Abierta, Aula de Lectura y Ampliación de Andadores del Instituto de Ciencias de la Educación". No es un remanente.</t>
  </si>
  <si>
    <t xml:space="preserve">No ha iniciado la obra. Pendiente por ejercer </t>
  </si>
  <si>
    <t>Los $64,934.80 estan pendientes en reprogramar, son remanentes que en el siguiente informe se describirán en que será utilizados.</t>
  </si>
  <si>
    <t xml:space="preserve">El Remanente Saldo que será ejercido como complemento para "construcción de doce cubículos para PTC de 9 m2 cada uno y una sala de profesores de 60 m2, construcción de sanitarios de 60 m2, ampliación de 132 m2 en el centro de computo, para el IPRO" Por $ 134,028.96 del cual se pagaron en el 4° trimestre de 2012 la cantidad de $ 24,081.00  y se reporta en el 3er trimestre 2013 $56,189.00 quedando como saldo $ 53,758.96 que será ejercido en los sig periodos. Nota: el remanente es complemento de la obra ya contemplada en informes. </t>
  </si>
  <si>
    <r>
      <t xml:space="preserve"> Ampliacion del Centro de Computo y Adecuacion de Intalaciones hidraulica, sanitaria y electrica, en la sede regional universitaria de la Cuenca-Mazatepec,  A) aula - taller de dibujo, : trabajos preliminares albañileria e instalacion electrica. D) remodelacion de baños: trabajos preliminares e instalacion hidrosanitaria. C) rehabilitacion de drenaje D) rehabilitacion  de instalacion electrica,se pagará de (FADOEES 2011 3.1.3, </t>
    </r>
    <r>
      <rPr>
        <sz val="9"/>
        <color theme="3" tint="0.39997558519241921"/>
        <rFont val="Calibri"/>
        <family val="2"/>
        <scheme val="minor"/>
      </rPr>
      <t>$8,130.55</t>
    </r>
    <r>
      <rPr>
        <sz val="9"/>
        <color theme="1"/>
        <rFont val="Calibri"/>
        <family val="2"/>
        <scheme val="minor"/>
      </rPr>
      <t>, 3.2.1, $125,318.00; 3.2.2,  $125,816.00; y FADOEES 2012 1.1.1 $100,000.00</t>
    </r>
  </si>
  <si>
    <t>Debido a fechas se informará para el 4° trimestre 2013 el avance de la obra.</t>
  </si>
  <si>
    <t xml:space="preserve">No ha iniciado la obra </t>
  </si>
  <si>
    <t>x</t>
  </si>
  <si>
    <t>Pendiente por ejercer , es un remanente.</t>
  </si>
  <si>
    <t>N/A</t>
  </si>
  <si>
    <t xml:space="preserve">Obra concluida </t>
  </si>
  <si>
    <t>Nota: el monto $25,691.98 se ejercio en el 3er trimestre 2013 como  se  informa en el formato 3 "informe financiero " y ya es un remanente $36,288.06 del monto asignado total para la Facultad de Ciencias del cual se ejercen $25,691.98 quedando un saldo remanente de $10,596.08  . Remanente que en el siguiente informe se describirá en que será utilizado. Debido a que sólo fue una adecuación no se inaguró .</t>
  </si>
  <si>
    <t>Se envió oficio R/857/2013 de proyecto ajustado con fecha 9 de septiembre de 2013, con una asignación Federal por $7,430,797.00 en los siguientes trimestres se informará el avance .</t>
  </si>
  <si>
    <r>
      <t xml:space="preserve">Del remanente </t>
    </r>
    <r>
      <rPr>
        <b/>
        <sz val="11"/>
        <color theme="1"/>
        <rFont val="Calibri"/>
        <family val="2"/>
        <scheme val="minor"/>
      </rPr>
      <t>$ 1,957,755.40</t>
    </r>
    <r>
      <rPr>
        <sz val="11"/>
        <color theme="1"/>
        <rFont val="Calibri"/>
        <family val="2"/>
        <scheme val="minor"/>
      </rPr>
      <t xml:space="preserve"> es para complemento de la obra  "construcción de 6 aulas y y modulos de baños para la Sede Regional Universitaria del Lago (Jicarero) consistentes en trabajos preliminares, cimentación, estructura, albañilería, acabados, muebles de baño, herrería, aluminio y vidrio, instalación eléctrica, instalación hidrosanitaria, fosa y campo de oxidación, limpieza, jardinería, voz y datos , e instalación pluvial" (complemento del fondo FADOEES 2011).  Y de Fondo de Ampliación de la Oferta Educativa 2008 obj 2, meta 2.1 rubro infraestructura </t>
    </r>
    <r>
      <rPr>
        <b/>
        <sz val="11"/>
        <color theme="1"/>
        <rFont val="Calibri"/>
        <family val="2"/>
        <scheme val="minor"/>
      </rPr>
      <t>$480,000.00</t>
    </r>
    <r>
      <rPr>
        <sz val="11"/>
        <color theme="1"/>
        <rFont val="Calibri"/>
        <family val="2"/>
        <scheme val="minor"/>
      </rPr>
      <t xml:space="preserve">  los $</t>
    </r>
    <r>
      <rPr>
        <b/>
        <sz val="11"/>
        <color theme="1"/>
        <rFont val="Calibri"/>
        <family val="2"/>
        <scheme val="minor"/>
      </rPr>
      <t>1,477,755.40</t>
    </r>
    <r>
      <rPr>
        <sz val="11"/>
        <color theme="1"/>
        <rFont val="Calibri"/>
        <family val="2"/>
        <scheme val="minor"/>
      </rPr>
      <t xml:space="preserve"> de remanente restante se describirán en el siguiente informe en que serán utilizados.</t>
    </r>
  </si>
  <si>
    <t xml:space="preserve">Las descripciones correctas van como se enviaron de primer momento </t>
  </si>
  <si>
    <t>3 Aulas
Aula de capacitación
1 Cafetería
1 Área administrativa
1 Obra exterior    
1 Sala de estudio
1 Área común
1 Sanitario
1 Estacionamiento
2 Obras Exteriores
1 Área de intendencia
1 Otras obras</t>
  </si>
  <si>
    <t xml:space="preserve">7 Aula
1 laboratorio
2 aulas de computo
1 csfeteria
1 Sanitario
1 tutorias
</t>
  </si>
  <si>
    <r>
      <t xml:space="preserve">Del remanente $ 705,311.95 se ocuparán del Objetivo 2 meta 2.1, acción 2.1.2, rubro de infraestructura </t>
    </r>
    <r>
      <rPr>
        <b/>
        <sz val="11"/>
        <color theme="1"/>
        <rFont val="Calibri"/>
        <family val="2"/>
        <scheme val="minor"/>
      </rPr>
      <t>$139,937.00</t>
    </r>
    <r>
      <rPr>
        <sz val="11"/>
        <color theme="1"/>
        <rFont val="Calibri"/>
        <family val="2"/>
        <scheme val="minor"/>
      </rPr>
      <t xml:space="preserve"> . Objetivo 2 meta 2.2 acción 2.2.1 rubro infraestructura</t>
    </r>
    <r>
      <rPr>
        <b/>
        <sz val="11"/>
        <color theme="1"/>
        <rFont val="Calibri"/>
        <family val="2"/>
        <scheme val="minor"/>
      </rPr>
      <t xml:space="preserve"> $38,735.76</t>
    </r>
    <r>
      <rPr>
        <sz val="11"/>
        <color theme="1"/>
        <rFont val="Calibri"/>
        <family val="2"/>
        <scheme val="minor"/>
      </rPr>
      <t xml:space="preserve"> para la construcción de espacios físicos para laboratorio de juicios orales; techumbre y protecciones metálicas en diversos espacios, así como limpieza de las zonas de trabajo, para la sede Regional Universitaria del Lago IPRES; consistente en realizar adecuación de espacios para laboratorio, elaboración de protecciones , herreria , cancel de aluminio , instalación eléctrica, tierra física, así como limpieza general de obra. Los </t>
    </r>
    <r>
      <rPr>
        <b/>
        <sz val="11"/>
        <color theme="1"/>
        <rFont val="Calibri"/>
        <family val="2"/>
        <scheme val="minor"/>
      </rPr>
      <t>$526,639.19</t>
    </r>
    <r>
      <rPr>
        <sz val="11"/>
        <color theme="1"/>
        <rFont val="Calibri"/>
        <family val="2"/>
        <scheme val="minor"/>
      </rPr>
      <t xml:space="preserve"> de remanente restante se describirán en el siguiente informe en que serán utilizados.</t>
    </r>
  </si>
  <si>
    <t>la obra se concluyo con los alcances establecidos</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</si>
  <si>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$ 144,961.85 para Trabajos de construcción de canal a cielo abierto, cerca con malla ciclónica e instalación eléctrica en la Sede Regional Universitaria de los Altos totolapan.  Trabajos complementarios a la obra. </t>
  </si>
  <si>
    <t xml:space="preserve">La obra se concluyó y se inauguró en la fecha establecida (3/04/2012) en lo que respecta a lo ejercido en 2013 por un monto $547,493.14 es remanente del cual en el segundo trimestre 2013 se pagaron  $402,531.29  para  "Construcción de acceso y andadores en la Sede Regional Universitaria de los Altos, Totolapan " y $144,961.85 para Trabajos de construcción de canal a cielo abierto, cerca con malla ciclónica e instalación eléctrica en la Sede Regional Universitaria de los Altos totolapan. Trabajos complementarios a la obra. </t>
  </si>
  <si>
    <t>El monto asignado por proyecto al Campus Oriente es por $430,000.00 , es decir 215,000.00 federal y 215,000.00 estatal, teniendo un remanente de la obra por $2,970.48, en el siguiente informe se describirán en que será utilizados.</t>
  </si>
  <si>
    <t>No se ha iniciado la obra. Aún no se define el detalle de la obra.</t>
  </si>
  <si>
    <t>Las obras ya están terminadas, sin embargo faltan las estimaciones para poder realizar el pago. En el siguiente informe se verá reflejado .   La obra no fue inaugurada , sólo se entregó un acta circunstanciada para poder hacer uso de las instalaciones.    (se considero  para la capacidad instalada el total de beneficiados).</t>
  </si>
  <si>
    <t>Hasta el momento se ha ejercido el 100%  del recurso sin embargo se necesita un convenio de ampliación en tiempo y costo para tener al 100% el avance fisico real de la obra. (Aún no se determina de que recurso se tomará el complemento).</t>
  </si>
  <si>
    <t>Hasta el momento se ha ejercido el 49.87% , la cantidad restante se reportará en los siguientes informes una vez que se tengan las estimaciones para poder realizar el pago. Se tiene dictamen estructural que indica el cambio total de la techumbre y reforzamiento de columnas.</t>
  </si>
  <si>
    <t xml:space="preserve">Se indica el estatus de cada obra, ya que son varios los casos en los cuales los metros construidos reportados ya se cumpleron al 100%  sin embargo hacen falta las estimaciones para poder hacer el pago.                                                            </t>
  </si>
  <si>
    <t>obra considerada en Mazatepec, los m2 consideran los volados no solo el aula</t>
  </si>
  <si>
    <t xml:space="preserve">La obra no fue inaugurada , sólo se entregó un acta circunstanciada para poder hacer uso de las instalaciones. Faltan las estimaciones para poder realizar los pagos establecidos en el contrato de obra. </t>
  </si>
  <si>
    <t>obra en el IPRO los m2 estan considerandose con volados no solo el area interior</t>
  </si>
  <si>
    <t xml:space="preserve">La obra ya esta terminada al 100%, sólo se ha pagado el anticipo, lo demás se verá reflejado en los siguientes informes cuando lleguen las estimaciones de pago. </t>
  </si>
  <si>
    <t>Las obras no fueron  inauguradas, porque sólo fue una pequeña adecuación  a comparación de las obras grandes.</t>
  </si>
  <si>
    <t>Los metros construidos reportados, van en función del alcance del recurso autorizado para la obra, sin embargo dicho recurso ha resultado insuficiente para poder concluirla al 100 %;  por lo anterior se han hecho las consultas pertinientes para tomar del Fondo de Ampliación de la Oferta Educativa 2008 obj 2, meta 2.1 rubro -infraestructura- los remanentes que suman la cantidad de $ 480,000.00, con lo cual se pretende culminar en su totalidad la obra comprometida. Los $59,953.79 pendientes por ejercer se verán ejercidos en el siguiente informe.</t>
  </si>
  <si>
    <t>Hasta el momento se ha ejercido el 86.20%, la cantidad restante se reportará en los siguientes informes, pese lo anterior y aún ejerciendo el 100% del monto asignado para esta obra, es necesaria la autorización de la ampliación en tiempo y costo. Es importante agregar que durante el proceso de la obra se generaron mayores gastos económicos debido a las condicines propias del terreno. (Aún no se determina de que recurso se tomará el complemento).</t>
  </si>
  <si>
    <t xml:space="preserve"> Hasta el momento se ha ejercido el 100%  del recurso sin embargo se necesita un convenio de ampliación en tiempo y costo para tener al 100% el avance fisico real de la obra. (Aún no se determina de que recurso se tomará el complemento).</t>
  </si>
  <si>
    <t>La obra tiene un 86% de avance físico real, faltan las estimaciones para poder realizar los pagos establecidos en el contrato de obra, aún ejerciendo el 100% del monto asignado para esta obra se necesita un convenio de ampliacion en tiempo y costo para terminar la obra al 100%  y se pueda hacer uso de ella.   (Aún no se determina de que recurso se tomará el complemento).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</si>
</sst>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mm/yy;@"/>
  </numFmts>
  <fonts count="54"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8"/>
      <color indexed="8"/>
      <name val="Calibri"/>
      <family val="2"/>
    </font>
    <font>
      <sz val="10"/>
      <name val="Arial"/>
      <family val="2"/>
    </font>
    <font>
      <b/>
      <sz val="8"/>
      <name val="Calibri"/>
      <family val="2"/>
      <scheme val="minor"/>
    </font>
    <font>
      <b/>
      <sz val="8"/>
      <color theme="1"/>
      <name val="Calibri"/>
      <family val="2"/>
    </font>
    <font>
      <b/>
      <sz val="8"/>
      <color theme="1"/>
      <name val="Calibri"/>
      <family val="2"/>
      <scheme val="minor"/>
    </font>
    <font>
      <sz val="11"/>
      <name val="Calibri"/>
      <family val="2"/>
      <scheme val="minor"/>
    </font>
    <font>
      <sz val="8"/>
      <color theme="1"/>
      <name val="Calibri"/>
      <family val="2"/>
      <scheme val="minor"/>
    </font>
    <font>
      <sz val="8"/>
      <color indexed="8"/>
      <name val="Calibri"/>
      <family val="2"/>
    </font>
    <font>
      <sz val="8"/>
      <name val="Calibri"/>
      <family val="2"/>
    </font>
    <font>
      <b/>
      <sz val="8"/>
      <name val="Calibri"/>
      <family val="2"/>
    </font>
    <font>
      <sz val="8"/>
      <name val="Calibri"/>
      <family val="2"/>
      <scheme val="minor"/>
    </font>
    <font>
      <sz val="9"/>
      <color theme="1"/>
      <name val="Calibri"/>
      <family val="2"/>
      <scheme val="minor"/>
    </font>
    <font>
      <b/>
      <sz val="9"/>
      <name val="Calibri"/>
      <family val="2"/>
      <scheme val="minor"/>
    </font>
    <font>
      <b/>
      <sz val="9"/>
      <color theme="1"/>
      <name val="Calibri"/>
      <family val="2"/>
      <scheme val="minor"/>
    </font>
    <font>
      <b/>
      <sz val="9"/>
      <color indexed="8"/>
      <name val="Calibri"/>
      <family val="2"/>
    </font>
    <font>
      <sz val="9"/>
      <name val="Calibri"/>
      <family val="2"/>
    </font>
    <font>
      <sz val="9"/>
      <name val="Calibri"/>
      <family val="2"/>
      <scheme val="minor"/>
    </font>
    <font>
      <sz val="8"/>
      <color rgb="FFFF0000"/>
      <name val="Calibri"/>
      <family val="2"/>
      <scheme val="minor"/>
    </font>
    <font>
      <b/>
      <sz val="9"/>
      <color indexed="81"/>
      <name val="Tahoma"/>
      <family val="2"/>
    </font>
    <font>
      <sz val="9"/>
      <color indexed="81"/>
      <name val="Tahoma"/>
      <family val="2"/>
    </font>
    <font>
      <b/>
      <sz val="18"/>
      <color rgb="FF000000"/>
      <name val="Calibri"/>
      <family val="2"/>
      <scheme val="minor"/>
    </font>
    <font>
      <sz val="10"/>
      <color indexed="8"/>
      <name val="Arial"/>
      <family val="2"/>
    </font>
    <font>
      <sz val="8"/>
      <color rgb="FFFF0000"/>
      <name val="Calibri"/>
      <family val="2"/>
    </font>
    <font>
      <b/>
      <sz val="11"/>
      <color rgb="FFFF0000"/>
      <name val="Calibri"/>
      <family val="2"/>
      <scheme val="minor"/>
    </font>
    <font>
      <b/>
      <sz val="16"/>
      <color rgb="FFFF0000"/>
      <name val="Calibri"/>
      <family val="2"/>
      <scheme val="minor"/>
    </font>
    <font>
      <sz val="8"/>
      <color indexed="8"/>
      <name val="Calibri"/>
      <family val="2"/>
      <scheme val="minor"/>
    </font>
    <font>
      <sz val="8"/>
      <color theme="1"/>
      <name val="Arial"/>
      <family val="2"/>
    </font>
    <font>
      <sz val="8"/>
      <color rgb="FFFF0000"/>
      <name val="Arial"/>
      <family val="2"/>
    </font>
    <font>
      <sz val="8"/>
      <name val="Arial"/>
      <family val="2"/>
    </font>
    <font>
      <sz val="8"/>
      <color indexed="8"/>
      <name val="Arial"/>
      <family val="2"/>
    </font>
    <font>
      <sz val="8"/>
      <color rgb="FF000000"/>
      <name val="Calibri"/>
      <family val="2"/>
      <scheme val="minor"/>
    </font>
    <font>
      <b/>
      <sz val="10"/>
      <color rgb="FFFF0000"/>
      <name val="Calibri"/>
      <family val="2"/>
      <scheme val="minor"/>
    </font>
    <font>
      <sz val="12"/>
      <color theme="1"/>
      <name val="Calibri"/>
      <family val="2"/>
      <scheme val="minor"/>
    </font>
    <font>
      <b/>
      <sz val="14"/>
      <color theme="1"/>
      <name val="Calibri"/>
      <family val="2"/>
      <scheme val="minor"/>
    </font>
    <font>
      <b/>
      <sz val="10"/>
      <color theme="1"/>
      <name val="Calibri"/>
      <family val="2"/>
      <scheme val="minor"/>
    </font>
    <font>
      <b/>
      <sz val="18"/>
      <color theme="1"/>
      <name val="Calibri"/>
      <family val="2"/>
      <scheme val="minor"/>
    </font>
    <font>
      <b/>
      <sz val="12"/>
      <name val="Calibri"/>
      <family val="2"/>
      <scheme val="minor"/>
    </font>
    <font>
      <b/>
      <sz val="14"/>
      <name val="Calibri"/>
      <family val="2"/>
      <scheme val="minor"/>
    </font>
    <font>
      <b/>
      <sz val="14"/>
      <color rgb="FF000000"/>
      <name val="Calibri"/>
      <family val="2"/>
      <scheme val="minor"/>
    </font>
    <font>
      <sz val="12"/>
      <name val="Calibri"/>
      <family val="2"/>
      <scheme val="minor"/>
    </font>
    <font>
      <b/>
      <sz val="16"/>
      <name val="Calibri"/>
      <family val="2"/>
      <scheme val="minor"/>
    </font>
    <font>
      <sz val="10"/>
      <name val="Calibri"/>
      <family val="2"/>
      <scheme val="minor"/>
    </font>
    <font>
      <sz val="10"/>
      <color rgb="FF000000"/>
      <name val="Calibri"/>
      <family val="2"/>
      <scheme val="minor"/>
    </font>
    <font>
      <sz val="10"/>
      <color rgb="FFFF0000"/>
      <name val="Calibri"/>
      <family val="2"/>
      <scheme val="minor"/>
    </font>
    <font>
      <b/>
      <sz val="11"/>
      <name val="Calibri"/>
      <family val="2"/>
      <scheme val="minor"/>
    </font>
    <font>
      <sz val="12"/>
      <color rgb="FFFF0000"/>
      <name val="Calibri"/>
      <family val="2"/>
      <scheme val="minor"/>
    </font>
    <font>
      <b/>
      <sz val="8"/>
      <color rgb="FFFF0000"/>
      <name val="Calibri"/>
      <family val="2"/>
    </font>
    <font>
      <sz val="9"/>
      <color theme="3" tint="0.39997558519241921"/>
      <name val="Calibri"/>
      <family val="2"/>
      <scheme val="minor"/>
    </font>
    <font>
      <b/>
      <sz val="11"/>
      <color theme="1"/>
      <name val="Calibri"/>
      <family val="2"/>
      <scheme val="minor"/>
    </font>
    <font>
      <sz val="9"/>
      <color rgb="FFFF0000"/>
      <name val="Calibri"/>
      <family val="2"/>
      <scheme val="minor"/>
    </font>
  </fonts>
  <fills count="9">
    <fill>
      <patternFill patternType="none"/>
    </fill>
    <fill>
      <patternFill patternType="gray125"/>
    </fill>
    <fill>
      <patternFill patternType="solid">
        <fgColor rgb="FFC6EFCE"/>
      </patternFill>
    </fill>
    <fill>
      <patternFill patternType="solid">
        <fgColor rgb="FFCC99FF"/>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theme="2" tint="-0.749961851863155"/>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top/>
      <bottom style="thin">
        <color theme="2" tint="-0.7499618518631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5" fillId="0" borderId="0"/>
    <xf numFmtId="43" fontId="1" fillId="0" borderId="0" applyFont="0" applyFill="0" applyBorder="0" applyAlignment="0" applyProtection="0"/>
  </cellStyleXfs>
  <cellXfs count="499">
    <xf numFmtId="0" fontId="0" fillId="0" borderId="0" xfId="0"/>
    <xf numFmtId="4" fontId="6" fillId="3" borderId="5" xfId="5" applyNumberFormat="1" applyFont="1" applyFill="1" applyBorder="1" applyAlignment="1">
      <alignment horizontal="center" vertical="center" wrapText="1"/>
    </xf>
    <xf numFmtId="44" fontId="6" fillId="3" borderId="5" xfId="1" applyFont="1" applyFill="1" applyBorder="1" applyAlignment="1">
      <alignment horizontal="center" vertical="center" wrapText="1"/>
    </xf>
    <xf numFmtId="4" fontId="6" fillId="3" borderId="5" xfId="7"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vertical="center" wrapText="1"/>
    </xf>
    <xf numFmtId="0" fontId="6" fillId="3" borderId="1" xfId="0" applyFont="1" applyFill="1" applyBorder="1" applyAlignment="1">
      <alignment horizontal="center" vertical="center" wrapText="1"/>
    </xf>
    <xf numFmtId="0" fontId="0" fillId="0" borderId="0" xfId="0" applyFill="1"/>
    <xf numFmtId="0" fontId="10" fillId="0" borderId="0" xfId="0" applyFont="1" applyFill="1" applyAlignment="1">
      <alignment horizontal="center" vertical="center"/>
    </xf>
    <xf numFmtId="0" fontId="10" fillId="0" borderId="0" xfId="0" applyFont="1" applyFill="1"/>
    <xf numFmtId="0" fontId="6" fillId="3" borderId="5" xfId="0" applyFont="1" applyFill="1" applyBorder="1" applyAlignment="1">
      <alignment horizontal="center" vertical="center" wrapText="1"/>
    </xf>
    <xf numFmtId="0" fontId="8" fillId="0" borderId="0" xfId="0" applyNumberFormat="1" applyFont="1" applyFill="1" applyBorder="1" applyAlignment="1">
      <alignment horizontal="center"/>
    </xf>
    <xf numFmtId="0" fontId="4" fillId="3" borderId="5" xfId="0" applyFont="1" applyFill="1" applyBorder="1" applyAlignment="1">
      <alignment horizontal="center" wrapText="1"/>
    </xf>
    <xf numFmtId="0" fontId="6" fillId="3" borderId="7" xfId="0" applyFont="1" applyFill="1" applyBorder="1" applyAlignment="1">
      <alignment horizontal="center" vertical="center" wrapText="1"/>
    </xf>
    <xf numFmtId="4" fontId="12" fillId="3" borderId="5" xfId="8" applyNumberFormat="1" applyFont="1" applyFill="1" applyBorder="1" applyAlignment="1">
      <alignment horizontal="left" vertical="center" wrapText="1"/>
    </xf>
    <xf numFmtId="4" fontId="6" fillId="3" borderId="5" xfId="9" applyNumberFormat="1" applyFont="1" applyFill="1" applyBorder="1" applyAlignment="1">
      <alignment horizontal="center" vertical="center" wrapText="1"/>
    </xf>
    <xf numFmtId="0" fontId="6" fillId="3" borderId="5" xfId="9" applyNumberFormat="1" applyFont="1" applyFill="1" applyBorder="1" applyAlignment="1">
      <alignment horizontal="center" vertical="center" wrapText="1"/>
    </xf>
    <xf numFmtId="0" fontId="6" fillId="3" borderId="6" xfId="9" applyNumberFormat="1" applyFont="1" applyFill="1" applyBorder="1" applyAlignment="1">
      <alignment horizontal="center" vertical="center" wrapText="1"/>
    </xf>
    <xf numFmtId="3" fontId="6" fillId="3" borderId="1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3" fontId="6" fillId="3" borderId="12" xfId="6" applyNumberFormat="1" applyFont="1" applyFill="1" applyBorder="1" applyAlignment="1">
      <alignment horizontal="center" vertical="center" wrapText="1"/>
    </xf>
    <xf numFmtId="3" fontId="6" fillId="3" borderId="13" xfId="6" applyNumberFormat="1" applyFont="1" applyFill="1" applyBorder="1" applyAlignment="1">
      <alignment horizontal="center" vertical="center" wrapText="1"/>
    </xf>
    <xf numFmtId="0" fontId="6" fillId="3" borderId="13" xfId="6" applyFont="1" applyFill="1" applyBorder="1" applyAlignment="1">
      <alignment horizontal="center" vertical="center" wrapText="1"/>
    </xf>
    <xf numFmtId="0" fontId="6" fillId="3" borderId="14" xfId="6" applyFont="1" applyFill="1" applyBorder="1" applyAlignment="1">
      <alignment horizontal="center" vertical="center" wrapText="1"/>
    </xf>
    <xf numFmtId="3" fontId="16" fillId="3" borderId="11" xfId="6" applyNumberFormat="1" applyFont="1" applyFill="1" applyBorder="1" applyAlignment="1">
      <alignment horizontal="center" vertical="center" wrapText="1"/>
    </xf>
    <xf numFmtId="3" fontId="16" fillId="3" borderId="3" xfId="6" applyNumberFormat="1" applyFont="1" applyFill="1" applyBorder="1" applyAlignment="1">
      <alignment horizontal="center" vertical="center" wrapText="1"/>
    </xf>
    <xf numFmtId="3" fontId="16" fillId="3" borderId="12" xfId="6" applyNumberFormat="1" applyFont="1" applyFill="1" applyBorder="1" applyAlignment="1">
      <alignment horizontal="center" vertical="center" wrapText="1"/>
    </xf>
    <xf numFmtId="0" fontId="20" fillId="0" borderId="5" xfId="3" applyFont="1" applyFill="1" applyBorder="1" applyAlignment="1">
      <alignment horizontal="center" vertical="center" wrapText="1"/>
    </xf>
    <xf numFmtId="0" fontId="20" fillId="0" borderId="5" xfId="3" applyFont="1" applyFill="1" applyBorder="1" applyAlignment="1">
      <alignment horizontal="center" vertical="center"/>
    </xf>
    <xf numFmtId="0" fontId="20" fillId="4" borderId="5"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5" xfId="3" applyFont="1" applyFill="1" applyBorder="1" applyAlignment="1">
      <alignment vertical="center" wrapText="1"/>
    </xf>
    <xf numFmtId="0" fontId="20" fillId="0" borderId="5" xfId="3" applyFont="1" applyFill="1" applyBorder="1" applyAlignment="1">
      <alignment horizontal="left" vertical="center"/>
    </xf>
    <xf numFmtId="3" fontId="20" fillId="5" borderId="5" xfId="3" applyNumberFormat="1" applyFont="1" applyFill="1" applyBorder="1" applyAlignment="1">
      <alignment horizontal="center" vertical="center"/>
    </xf>
    <xf numFmtId="3" fontId="20" fillId="5" borderId="5" xfId="3" applyNumberFormat="1" applyFont="1" applyFill="1" applyBorder="1" applyAlignment="1">
      <alignment horizontal="center" vertical="center" wrapText="1"/>
    </xf>
    <xf numFmtId="44" fontId="20" fillId="5" borderId="5" xfId="3" applyNumberFormat="1" applyFont="1" applyFill="1" applyBorder="1" applyAlignment="1">
      <alignment horizontal="center" vertical="center"/>
    </xf>
    <xf numFmtId="0" fontId="20" fillId="5" borderId="5" xfId="3" applyNumberFormat="1" applyFont="1" applyFill="1" applyBorder="1" applyAlignment="1">
      <alignment horizontal="center" vertical="center"/>
    </xf>
    <xf numFmtId="0" fontId="20" fillId="5" borderId="5" xfId="3" applyFont="1" applyFill="1" applyBorder="1" applyAlignment="1">
      <alignment horizontal="center" vertical="center" wrapText="1"/>
    </xf>
    <xf numFmtId="9" fontId="20" fillId="5" borderId="5" xfId="3" applyNumberFormat="1" applyFont="1" applyFill="1" applyBorder="1" applyAlignment="1">
      <alignment horizontal="center" vertical="center"/>
    </xf>
    <xf numFmtId="164" fontId="20" fillId="5" borderId="5" xfId="3" applyNumberFormat="1" applyFont="1" applyFill="1" applyBorder="1" applyAlignment="1">
      <alignment horizontal="center" vertical="center" wrapText="1"/>
    </xf>
    <xf numFmtId="44" fontId="20" fillId="4" borderId="5" xfId="3" applyNumberFormat="1" applyFont="1" applyFill="1" applyBorder="1" applyAlignment="1">
      <alignment horizontal="center" vertical="center"/>
    </xf>
    <xf numFmtId="44" fontId="20" fillId="0" borderId="5" xfId="3" applyNumberFormat="1" applyFont="1" applyFill="1" applyBorder="1" applyAlignment="1">
      <alignment horizontal="center" vertical="center"/>
    </xf>
    <xf numFmtId="44" fontId="20" fillId="0" borderId="5" xfId="3" applyNumberFormat="1" applyFont="1" applyFill="1" applyBorder="1" applyAlignment="1">
      <alignment horizontal="right" vertical="center" wrapText="1"/>
    </xf>
    <xf numFmtId="9" fontId="20" fillId="0" borderId="5" xfId="3" applyNumberFormat="1" applyFont="1" applyFill="1" applyBorder="1" applyAlignment="1">
      <alignment horizontal="center" vertical="center"/>
    </xf>
    <xf numFmtId="0" fontId="20" fillId="5" borderId="6" xfId="3" applyFont="1" applyFill="1" applyBorder="1" applyAlignment="1">
      <alignment horizontal="center" vertical="center" wrapText="1"/>
    </xf>
    <xf numFmtId="0" fontId="20" fillId="5" borderId="8"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5" xfId="3" applyFont="1" applyFill="1" applyBorder="1" applyAlignment="1">
      <alignment horizontal="center"/>
    </xf>
    <xf numFmtId="14" fontId="20" fillId="5" borderId="5" xfId="3" applyNumberFormat="1"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vertical="center"/>
    </xf>
    <xf numFmtId="0" fontId="20" fillId="0" borderId="0" xfId="3" applyFont="1" applyFill="1" applyAlignment="1">
      <alignment horizontal="center" vertical="center"/>
    </xf>
    <xf numFmtId="0" fontId="20" fillId="0" borderId="0" xfId="3" applyFont="1" applyFill="1"/>
    <xf numFmtId="0" fontId="15" fillId="0" borderId="0" xfId="0" applyFont="1"/>
    <xf numFmtId="3" fontId="16" fillId="3" borderId="14" xfId="6" applyNumberFormat="1" applyFont="1" applyFill="1" applyBorder="1" applyAlignment="1">
      <alignment horizontal="center" vertical="center" wrapText="1"/>
    </xf>
    <xf numFmtId="0" fontId="16" fillId="3" borderId="5" xfId="6" applyFont="1" applyFill="1" applyBorder="1" applyAlignment="1">
      <alignment horizontal="center" vertical="center" wrapText="1"/>
    </xf>
    <xf numFmtId="0" fontId="12" fillId="6"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4" borderId="5" xfId="0" applyFont="1" applyFill="1" applyBorder="1" applyAlignment="1">
      <alignment vertical="center" wrapText="1"/>
    </xf>
    <xf numFmtId="0" fontId="14" fillId="6" borderId="5" xfId="0" applyFont="1" applyFill="1" applyBorder="1" applyAlignment="1">
      <alignment horizontal="left" vertical="center" wrapText="1"/>
    </xf>
    <xf numFmtId="44" fontId="14" fillId="6" borderId="5" xfId="1" applyFont="1" applyFill="1" applyBorder="1" applyAlignment="1">
      <alignment horizontal="center" vertical="center"/>
    </xf>
    <xf numFmtId="44" fontId="14" fillId="6" borderId="5" xfId="0" applyNumberFormat="1" applyFont="1" applyFill="1" applyBorder="1" applyAlignment="1">
      <alignment horizontal="center" vertical="center"/>
    </xf>
    <xf numFmtId="0" fontId="6" fillId="3" borderId="7" xfId="0" applyFont="1" applyFill="1" applyBorder="1" applyAlignment="1">
      <alignment vertical="center" wrapText="1"/>
    </xf>
    <xf numFmtId="44" fontId="14" fillId="6" borderId="5" xfId="1" applyFont="1" applyFill="1" applyBorder="1" applyAlignment="1">
      <alignment horizontal="right" vertical="center" wrapText="1"/>
    </xf>
    <xf numFmtId="0" fontId="9" fillId="0" borderId="0" xfId="0" applyFont="1" applyFill="1"/>
    <xf numFmtId="0" fontId="14" fillId="6" borderId="5" xfId="0" applyFont="1" applyFill="1" applyBorder="1" applyAlignment="1">
      <alignment horizontal="center" vertical="center" wrapText="1"/>
    </xf>
    <xf numFmtId="0" fontId="14" fillId="6" borderId="5" xfId="0" applyFont="1" applyFill="1" applyBorder="1" applyAlignment="1">
      <alignment vertical="center" wrapText="1"/>
    </xf>
    <xf numFmtId="3" fontId="14" fillId="6" borderId="5" xfId="0" applyNumberFormat="1" applyFont="1" applyFill="1" applyBorder="1" applyAlignment="1">
      <alignment horizontal="center" vertical="center"/>
    </xf>
    <xf numFmtId="9" fontId="14" fillId="6" borderId="5" xfId="2" applyNumberFormat="1" applyFont="1" applyFill="1" applyBorder="1" applyAlignment="1">
      <alignment horizontal="center" vertical="center"/>
    </xf>
    <xf numFmtId="44" fontId="14" fillId="6" borderId="5" xfId="0" applyNumberFormat="1" applyFont="1" applyFill="1" applyBorder="1" applyAlignment="1">
      <alignment vertical="center"/>
    </xf>
    <xf numFmtId="0" fontId="9" fillId="6" borderId="5"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20" fillId="0" borderId="0" xfId="0" applyFont="1" applyFill="1"/>
    <xf numFmtId="0" fontId="19" fillId="6" borderId="5" xfId="0" applyFont="1" applyFill="1" applyBorder="1" applyAlignment="1">
      <alignment horizontal="center" vertical="center" wrapText="1"/>
    </xf>
    <xf numFmtId="0" fontId="20"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20" fillId="4" borderId="5"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5" xfId="0" applyFont="1" applyFill="1" applyBorder="1" applyAlignment="1">
      <alignment horizontal="center" vertical="center" wrapText="1"/>
    </xf>
    <xf numFmtId="0" fontId="20" fillId="6" borderId="5" xfId="0" applyFont="1" applyFill="1" applyBorder="1" applyAlignment="1">
      <alignment vertical="center" wrapText="1"/>
    </xf>
    <xf numFmtId="3" fontId="20" fillId="6" borderId="5" xfId="0" applyNumberFormat="1" applyFont="1" applyFill="1" applyBorder="1" applyAlignment="1">
      <alignment horizontal="center" vertical="center"/>
    </xf>
    <xf numFmtId="44" fontId="20" fillId="6" borderId="5" xfId="1" applyFont="1" applyFill="1" applyBorder="1" applyAlignment="1">
      <alignment horizontal="center" vertical="center"/>
    </xf>
    <xf numFmtId="2" fontId="20" fillId="6" borderId="5" xfId="0" applyNumberFormat="1" applyFont="1" applyFill="1" applyBorder="1" applyAlignment="1">
      <alignment horizontal="center" vertical="center"/>
    </xf>
    <xf numFmtId="9" fontId="20" fillId="6" borderId="5" xfId="2" applyFont="1" applyFill="1" applyBorder="1" applyAlignment="1">
      <alignment horizontal="center" vertical="center"/>
    </xf>
    <xf numFmtId="44" fontId="20" fillId="6" borderId="5" xfId="0" applyNumberFormat="1" applyFont="1" applyFill="1" applyBorder="1" applyAlignment="1">
      <alignment horizontal="center" vertical="center"/>
    </xf>
    <xf numFmtId="9" fontId="20" fillId="6" borderId="5" xfId="2" applyNumberFormat="1" applyFont="1" applyFill="1" applyBorder="1" applyAlignment="1">
      <alignment horizontal="center" vertical="center"/>
    </xf>
    <xf numFmtId="0" fontId="20" fillId="6" borderId="6" xfId="0" applyFont="1" applyFill="1" applyBorder="1" applyAlignment="1">
      <alignment horizontal="center" vertical="center" wrapText="1"/>
    </xf>
    <xf numFmtId="44" fontId="20" fillId="6" borderId="5" xfId="0" applyNumberFormat="1" applyFont="1" applyFill="1" applyBorder="1" applyAlignment="1">
      <alignment vertical="center"/>
    </xf>
    <xf numFmtId="0" fontId="20" fillId="6" borderId="8" xfId="0" applyFont="1" applyFill="1" applyBorder="1" applyAlignment="1">
      <alignment horizontal="center" vertical="center" wrapText="1"/>
    </xf>
    <xf numFmtId="0" fontId="20" fillId="6" borderId="5" xfId="0" applyFont="1" applyFill="1" applyBorder="1" applyAlignment="1">
      <alignment vertical="center"/>
    </xf>
    <xf numFmtId="14" fontId="20" fillId="6" borderId="5"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2" fontId="20" fillId="0" borderId="0"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wrapText="1"/>
    </xf>
    <xf numFmtId="44" fontId="14" fillId="0" borderId="5" xfId="1" applyFont="1" applyFill="1" applyBorder="1" applyAlignment="1">
      <alignment horizontal="center" vertical="center"/>
    </xf>
    <xf numFmtId="44" fontId="21" fillId="6" borderId="5" xfId="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3" fontId="14" fillId="0" borderId="5" xfId="0" applyNumberFormat="1" applyFont="1" applyFill="1" applyBorder="1" applyAlignment="1">
      <alignment horizontal="center" vertical="center"/>
    </xf>
    <xf numFmtId="0" fontId="14" fillId="0" borderId="5" xfId="0" applyFont="1" applyFill="1" applyBorder="1" applyAlignment="1">
      <alignment vertical="center"/>
    </xf>
    <xf numFmtId="9" fontId="14" fillId="0" borderId="5" xfId="2" applyNumberFormat="1" applyFont="1" applyFill="1" applyBorder="1" applyAlignment="1">
      <alignment horizontal="center" vertical="center"/>
    </xf>
    <xf numFmtId="0" fontId="14" fillId="0" borderId="6" xfId="0" applyFont="1" applyFill="1" applyBorder="1" applyAlignment="1">
      <alignment horizontal="center" vertical="center" wrapText="1"/>
    </xf>
    <xf numFmtId="44" fontId="14" fillId="0" borderId="5" xfId="0" applyNumberFormat="1" applyFont="1" applyFill="1" applyBorder="1" applyAlignment="1">
      <alignment vertical="center"/>
    </xf>
    <xf numFmtId="0" fontId="14" fillId="0" borderId="8" xfId="0" applyFont="1" applyFill="1" applyBorder="1" applyAlignment="1">
      <alignment horizontal="center" vertical="center"/>
    </xf>
    <xf numFmtId="44" fontId="14" fillId="5" borderId="5" xfId="1" applyFont="1" applyFill="1" applyBorder="1" applyAlignment="1">
      <alignment horizontal="center" vertical="center"/>
    </xf>
    <xf numFmtId="14" fontId="14" fillId="5" borderId="5" xfId="0" applyNumberFormat="1" applyFont="1" applyFill="1" applyBorder="1" applyAlignment="1">
      <alignment vertical="center"/>
    </xf>
    <xf numFmtId="14" fontId="14" fillId="5" borderId="5" xfId="0" applyNumberFormat="1" applyFont="1" applyFill="1" applyBorder="1" applyAlignment="1">
      <alignment horizontal="center" vertical="center"/>
    </xf>
    <xf numFmtId="14" fontId="9" fillId="5" borderId="5" xfId="0" applyNumberFormat="1" applyFont="1" applyFill="1" applyBorder="1" applyAlignment="1">
      <alignment vertical="center"/>
    </xf>
    <xf numFmtId="0" fontId="14" fillId="5" borderId="5" xfId="0" applyFont="1" applyFill="1" applyBorder="1" applyAlignment="1">
      <alignment horizontal="center" vertical="center" wrapText="1"/>
    </xf>
    <xf numFmtId="44" fontId="14" fillId="5" borderId="5" xfId="0" applyNumberFormat="1" applyFont="1" applyFill="1" applyBorder="1" applyAlignment="1">
      <alignment vertical="center"/>
    </xf>
    <xf numFmtId="0" fontId="14" fillId="5" borderId="5" xfId="0" applyFont="1" applyFill="1" applyBorder="1" applyAlignment="1">
      <alignment vertical="center"/>
    </xf>
    <xf numFmtId="9" fontId="14" fillId="5" borderId="5" xfId="0" applyNumberFormat="1" applyFont="1" applyFill="1" applyBorder="1" applyAlignment="1">
      <alignment horizontal="center" vertical="center"/>
    </xf>
    <xf numFmtId="9" fontId="14" fillId="5" borderId="5" xfId="2" applyFont="1" applyFill="1" applyBorder="1" applyAlignment="1">
      <alignment horizontal="center" vertical="center"/>
    </xf>
    <xf numFmtId="44" fontId="14" fillId="0" borderId="6" xfId="1" applyFont="1" applyFill="1" applyBorder="1" applyAlignment="1">
      <alignment horizontal="center" vertical="center" wrapText="1"/>
    </xf>
    <xf numFmtId="0" fontId="0" fillId="0" borderId="5" xfId="0" applyBorder="1"/>
    <xf numFmtId="0" fontId="12" fillId="5" borderId="5" xfId="0" applyFont="1" applyFill="1" applyBorder="1" applyAlignment="1">
      <alignment horizontal="center" vertical="center" wrapText="1"/>
    </xf>
    <xf numFmtId="44" fontId="14" fillId="6" borderId="6" xfId="1" applyFont="1" applyFill="1" applyBorder="1" applyAlignment="1">
      <alignment horizontal="center" vertical="center" wrapText="1"/>
    </xf>
    <xf numFmtId="0" fontId="14" fillId="6" borderId="8" xfId="0" applyFont="1" applyFill="1" applyBorder="1" applyAlignment="1">
      <alignment horizontal="center" vertical="center"/>
    </xf>
    <xf numFmtId="0" fontId="9" fillId="5" borderId="5" xfId="0" applyFont="1" applyFill="1" applyBorder="1" applyAlignment="1">
      <alignment vertical="center"/>
    </xf>
    <xf numFmtId="0" fontId="9" fillId="0" borderId="0" xfId="0" applyFont="1" applyFill="1" applyAlignment="1">
      <alignment vertical="center"/>
    </xf>
    <xf numFmtId="0" fontId="12" fillId="6" borderId="5" xfId="0" applyFont="1" applyFill="1" applyBorder="1" applyAlignment="1">
      <alignment horizontal="left" vertical="center" wrapText="1"/>
    </xf>
    <xf numFmtId="0" fontId="14" fillId="6" borderId="5" xfId="10" applyFont="1" applyFill="1" applyBorder="1" applyAlignment="1">
      <alignment horizontal="center" vertical="center" wrapText="1"/>
    </xf>
    <xf numFmtId="44" fontId="14" fillId="6" borderId="5" xfId="1" applyFont="1" applyFill="1" applyBorder="1" applyAlignment="1">
      <alignment horizontal="center" vertical="center" wrapText="1"/>
    </xf>
    <xf numFmtId="0" fontId="14" fillId="6" borderId="5" xfId="10" applyNumberFormat="1" applyFont="1" applyFill="1" applyBorder="1" applyAlignment="1">
      <alignment horizontal="center" vertical="center" wrapText="1"/>
    </xf>
    <xf numFmtId="9" fontId="14" fillId="6" borderId="5" xfId="10" applyNumberFormat="1" applyFont="1" applyFill="1" applyBorder="1" applyAlignment="1">
      <alignment horizontal="center" vertical="center" wrapText="1"/>
    </xf>
    <xf numFmtId="44" fontId="9" fillId="5" borderId="5" xfId="1" applyFont="1" applyFill="1" applyBorder="1" applyAlignment="1">
      <alignment vertical="center"/>
    </xf>
    <xf numFmtId="44" fontId="14" fillId="5" borderId="5" xfId="1" applyFont="1" applyFill="1" applyBorder="1" applyAlignment="1">
      <alignment vertical="center"/>
    </xf>
    <xf numFmtId="0" fontId="14" fillId="6" borderId="8" xfId="10" applyFont="1" applyFill="1" applyBorder="1" applyAlignment="1">
      <alignment horizontal="center" vertical="center" wrapText="1"/>
    </xf>
    <xf numFmtId="0" fontId="9" fillId="6" borderId="5" xfId="0" applyFont="1" applyFill="1" applyBorder="1" applyAlignment="1">
      <alignment horizontal="center" vertical="center"/>
    </xf>
    <xf numFmtId="0" fontId="14" fillId="5" borderId="5" xfId="1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4" fillId="0" borderId="5" xfId="10" applyFont="1" applyFill="1" applyBorder="1" applyAlignment="1">
      <alignment horizontal="center"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center" vertical="center"/>
    </xf>
    <xf numFmtId="3" fontId="14" fillId="5" borderId="5" xfId="0" applyNumberFormat="1" applyFont="1" applyFill="1" applyBorder="1" applyAlignment="1">
      <alignment horizontal="center" vertical="center"/>
    </xf>
    <xf numFmtId="44" fontId="14" fillId="5" borderId="5" xfId="1" applyFont="1" applyFill="1" applyBorder="1" applyAlignment="1">
      <alignment horizontal="center" vertical="center" wrapText="1"/>
    </xf>
    <xf numFmtId="0" fontId="14" fillId="5" borderId="5" xfId="10" applyNumberFormat="1" applyFont="1" applyFill="1" applyBorder="1" applyAlignment="1">
      <alignment horizontal="center" vertical="center" wrapText="1"/>
    </xf>
    <xf numFmtId="9" fontId="14" fillId="5" borderId="5" xfId="10" applyNumberFormat="1" applyFont="1" applyFill="1" applyBorder="1" applyAlignment="1">
      <alignment horizontal="center" vertical="center" wrapText="1"/>
    </xf>
    <xf numFmtId="44" fontId="14" fillId="0" borderId="5" xfId="1" applyFont="1" applyFill="1" applyBorder="1" applyAlignment="1">
      <alignment horizontal="center" vertical="center" wrapText="1"/>
    </xf>
    <xf numFmtId="44" fontId="14" fillId="5" borderId="6" xfId="1" applyFont="1" applyFill="1" applyBorder="1" applyAlignment="1">
      <alignment horizontal="center" vertical="center" wrapText="1"/>
    </xf>
    <xf numFmtId="0" fontId="14" fillId="5" borderId="8" xfId="1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12" fillId="6" borderId="5" xfId="10" applyFont="1" applyFill="1" applyBorder="1" applyAlignment="1">
      <alignment horizontal="left" vertical="center" wrapText="1"/>
    </xf>
    <xf numFmtId="0" fontId="12" fillId="0" borderId="5" xfId="10" applyFont="1" applyFill="1" applyBorder="1" applyAlignment="1">
      <alignment horizontal="left" vertical="center" wrapText="1"/>
    </xf>
    <xf numFmtId="0" fontId="14" fillId="0" borderId="5" xfId="10" applyFont="1" applyFill="1" applyBorder="1" applyAlignment="1">
      <alignment horizontal="left" vertical="center" wrapText="1"/>
    </xf>
    <xf numFmtId="0" fontId="14" fillId="6" borderId="5" xfId="10" applyFont="1" applyFill="1" applyBorder="1" applyAlignment="1">
      <alignment horizontal="left" vertical="center" wrapText="1"/>
    </xf>
    <xf numFmtId="0" fontId="14" fillId="6" borderId="5" xfId="10" applyFont="1" applyFill="1" applyBorder="1" applyAlignment="1">
      <alignment vertical="center" wrapText="1"/>
    </xf>
    <xf numFmtId="0" fontId="26" fillId="6" borderId="5" xfId="10" applyFont="1" applyFill="1" applyBorder="1" applyAlignment="1">
      <alignment horizontal="left" vertical="center" wrapText="1"/>
    </xf>
    <xf numFmtId="0" fontId="26" fillId="0" borderId="5" xfId="1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29" fillId="0" borderId="5" xfId="0" applyFont="1" applyFill="1" applyBorder="1" applyAlignment="1">
      <alignment vertical="center" wrapText="1"/>
    </xf>
    <xf numFmtId="0" fontId="14" fillId="0" borderId="5" xfId="0" applyFont="1" applyFill="1" applyBorder="1" applyAlignment="1">
      <alignment vertical="center" wrapText="1"/>
    </xf>
    <xf numFmtId="0" fontId="12" fillId="0" borderId="5" xfId="10" applyFont="1" applyFill="1" applyBorder="1" applyAlignment="1">
      <alignment horizontal="center" vertical="center" wrapText="1"/>
    </xf>
    <xf numFmtId="44" fontId="12" fillId="0" borderId="5"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44" fontId="12" fillId="0" borderId="5" xfId="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5" xfId="0" applyFont="1" applyFill="1" applyBorder="1"/>
    <xf numFmtId="14" fontId="12" fillId="0" borderId="5" xfId="0" applyNumberFormat="1" applyFont="1" applyFill="1" applyBorder="1" applyAlignment="1">
      <alignment horizontal="center" vertical="center" wrapText="1"/>
    </xf>
    <xf numFmtId="14" fontId="12" fillId="0" borderId="5" xfId="0" applyNumberFormat="1" applyFont="1" applyFill="1" applyBorder="1" applyAlignment="1">
      <alignment vertical="center" wrapText="1"/>
    </xf>
    <xf numFmtId="0" fontId="14" fillId="0" borderId="0" xfId="0" applyFont="1" applyFill="1" applyBorder="1"/>
    <xf numFmtId="0" fontId="12" fillId="5" borderId="5" xfId="0" applyFont="1" applyFill="1" applyBorder="1" applyAlignment="1">
      <alignment vertical="center" wrapText="1"/>
    </xf>
    <xf numFmtId="9" fontId="12" fillId="5" borderId="5" xfId="0" applyNumberFormat="1" applyFont="1" applyFill="1" applyBorder="1" applyAlignment="1">
      <alignment horizontal="center" vertical="center" wrapText="1"/>
    </xf>
    <xf numFmtId="0" fontId="14" fillId="0" borderId="0" xfId="0" applyFont="1" applyFill="1"/>
    <xf numFmtId="44" fontId="12" fillId="5" borderId="5" xfId="1" applyFont="1" applyFill="1" applyBorder="1" applyAlignment="1">
      <alignment horizontal="center" vertical="center" wrapText="1"/>
    </xf>
    <xf numFmtId="0" fontId="12" fillId="5" borderId="8" xfId="0" applyFont="1" applyFill="1" applyBorder="1" applyAlignment="1">
      <alignment horizontal="center" vertical="center" wrapText="1"/>
    </xf>
    <xf numFmtId="14" fontId="12" fillId="5" borderId="5" xfId="0" applyNumberFormat="1" applyFont="1" applyFill="1" applyBorder="1" applyAlignment="1">
      <alignment horizontal="center" vertical="center" wrapText="1"/>
    </xf>
    <xf numFmtId="14" fontId="12" fillId="5" borderId="5" xfId="0" applyNumberFormat="1" applyFont="1" applyFill="1" applyBorder="1" applyAlignment="1">
      <alignment horizontal="center" vertical="center"/>
    </xf>
    <xf numFmtId="0" fontId="14" fillId="0" borderId="5" xfId="10" applyFont="1" applyFill="1" applyBorder="1" applyAlignment="1">
      <alignment vertical="center" wrapText="1"/>
    </xf>
    <xf numFmtId="3" fontId="14" fillId="0" borderId="5" xfId="10" applyNumberFormat="1" applyFont="1" applyFill="1" applyBorder="1" applyAlignment="1">
      <alignment horizontal="center" vertical="center" wrapText="1"/>
    </xf>
    <xf numFmtId="44" fontId="9" fillId="0" borderId="5" xfId="3" applyNumberFormat="1"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26" fillId="5" borderId="5" xfId="0" applyFont="1" applyFill="1" applyBorder="1" applyAlignment="1">
      <alignment vertical="center" wrapText="1"/>
    </xf>
    <xf numFmtId="0" fontId="3" fillId="0" borderId="0" xfId="0" applyFont="1"/>
    <xf numFmtId="0" fontId="29" fillId="6" borderId="5" xfId="0" applyFont="1" applyFill="1" applyBorder="1" applyAlignment="1">
      <alignment horizontal="center" vertical="center"/>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0" fillId="6" borderId="5" xfId="0" applyNumberFormat="1" applyFont="1" applyFill="1" applyBorder="1" applyAlignment="1">
      <alignment horizontal="center" vertical="center" wrapText="1"/>
    </xf>
    <xf numFmtId="3" fontId="14" fillId="6" borderId="5" xfId="0" applyNumberFormat="1" applyFont="1" applyFill="1" applyBorder="1" applyAlignment="1">
      <alignment horizontal="center" vertical="center" wrapText="1"/>
    </xf>
    <xf numFmtId="3" fontId="12" fillId="6" borderId="5" xfId="0" applyNumberFormat="1" applyFont="1" applyFill="1" applyBorder="1" applyAlignment="1">
      <alignment horizontal="center" vertical="center" wrapText="1"/>
    </xf>
    <xf numFmtId="4" fontId="14" fillId="6" borderId="5" xfId="10" applyNumberFormat="1" applyFont="1" applyFill="1" applyBorder="1" applyAlignment="1">
      <alignment horizontal="center" vertical="center" wrapText="1"/>
    </xf>
    <xf numFmtId="0" fontId="14" fillId="6" borderId="5" xfId="0" applyNumberFormat="1" applyFont="1" applyFill="1" applyBorder="1" applyAlignment="1">
      <alignment horizontal="center" vertical="center" wrapText="1"/>
    </xf>
    <xf numFmtId="0" fontId="14" fillId="6" borderId="5" xfId="11" applyNumberFormat="1" applyFont="1" applyFill="1" applyBorder="1" applyAlignment="1">
      <alignment horizontal="center" vertical="center" wrapText="1"/>
    </xf>
    <xf numFmtId="44" fontId="29" fillId="6" borderId="5" xfId="1" applyFont="1" applyFill="1" applyBorder="1" applyAlignment="1">
      <alignment horizontal="center" vertical="center" wrapText="1"/>
    </xf>
    <xf numFmtId="44" fontId="10" fillId="6" borderId="5" xfId="1" applyFont="1" applyFill="1" applyBorder="1" applyAlignment="1">
      <alignment horizontal="center" vertical="center" wrapText="1"/>
    </xf>
    <xf numFmtId="44" fontId="14" fillId="6" borderId="5" xfId="3" applyNumberFormat="1" applyFont="1" applyFill="1" applyBorder="1" applyAlignment="1">
      <alignment horizontal="center" vertical="center"/>
    </xf>
    <xf numFmtId="10" fontId="14" fillId="6" borderId="5" xfId="1" applyNumberFormat="1" applyFont="1" applyFill="1" applyBorder="1" applyAlignment="1">
      <alignment horizontal="center" vertical="center" wrapText="1"/>
    </xf>
    <xf numFmtId="14" fontId="30" fillId="6" borderId="5" xfId="0" applyNumberFormat="1" applyFont="1" applyFill="1" applyBorder="1" applyAlignment="1">
      <alignment horizontal="center" vertical="center" wrapText="1"/>
    </xf>
    <xf numFmtId="0" fontId="21" fillId="6" borderId="5" xfId="0" applyFont="1" applyFill="1" applyBorder="1" applyAlignment="1">
      <alignment horizontal="center" vertical="center" wrapText="1"/>
    </xf>
    <xf numFmtId="0" fontId="14" fillId="0" borderId="0" xfId="3" applyFont="1" applyFill="1"/>
    <xf numFmtId="0" fontId="14" fillId="0" borderId="5" xfId="3" applyFont="1" applyFill="1" applyBorder="1" applyAlignment="1">
      <alignment horizontal="center" vertical="center"/>
    </xf>
    <xf numFmtId="0" fontId="14" fillId="0" borderId="5" xfId="3" applyFont="1" applyFill="1" applyBorder="1" applyAlignment="1">
      <alignment horizontal="center" vertical="center" wrapText="1"/>
    </xf>
    <xf numFmtId="0" fontId="14" fillId="0" borderId="5" xfId="3" applyFont="1" applyFill="1" applyBorder="1" applyAlignment="1">
      <alignment horizontal="left" vertical="center" wrapText="1"/>
    </xf>
    <xf numFmtId="0"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wrapText="1"/>
    </xf>
    <xf numFmtId="3" fontId="14" fillId="0" borderId="5" xfId="3" applyNumberFormat="1" applyFont="1" applyFill="1" applyBorder="1" applyAlignment="1">
      <alignment horizontal="center" vertical="center"/>
    </xf>
    <xf numFmtId="44" fontId="14" fillId="0" borderId="5" xfId="3" applyNumberFormat="1" applyFont="1" applyFill="1" applyBorder="1" applyAlignment="1">
      <alignment horizontal="center" vertical="center" wrapText="1"/>
    </xf>
    <xf numFmtId="9" fontId="14" fillId="0" borderId="5" xfId="3" applyNumberFormat="1" applyFont="1" applyFill="1" applyBorder="1" applyAlignment="1">
      <alignment horizontal="center" vertical="center" wrapText="1"/>
    </xf>
    <xf numFmtId="44" fontId="14" fillId="0" borderId="5" xfId="3" applyNumberFormat="1" applyFont="1" applyFill="1" applyBorder="1" applyAlignment="1">
      <alignment horizontal="center" vertical="center"/>
    </xf>
    <xf numFmtId="14" fontId="14" fillId="0" borderId="5" xfId="3" applyNumberFormat="1" applyFont="1" applyFill="1" applyBorder="1" applyAlignment="1">
      <alignment horizontal="center" vertical="center" wrapText="1"/>
    </xf>
    <xf numFmtId="10" fontId="14" fillId="0" borderId="5" xfId="3" applyNumberFormat="1" applyFont="1" applyFill="1" applyBorder="1" applyAlignment="1">
      <alignment horizontal="center" vertical="center"/>
    </xf>
    <xf numFmtId="0" fontId="14" fillId="0" borderId="5" xfId="3" applyFont="1" applyFill="1" applyBorder="1" applyAlignment="1">
      <alignment vertical="center" wrapText="1"/>
    </xf>
    <xf numFmtId="44" fontId="14" fillId="0" borderId="5" xfId="3" applyNumberFormat="1" applyFont="1" applyFill="1" applyBorder="1" applyAlignment="1">
      <alignment horizontal="left" vertical="center" wrapText="1"/>
    </xf>
    <xf numFmtId="0" fontId="10" fillId="6" borderId="5" xfId="0" applyFont="1" applyFill="1" applyBorder="1" applyAlignment="1">
      <alignment horizontal="center" vertical="center"/>
    </xf>
    <xf numFmtId="0" fontId="10" fillId="6" borderId="5" xfId="0" applyFont="1" applyFill="1" applyBorder="1" applyAlignment="1">
      <alignment horizontal="left" vertical="center" wrapText="1"/>
    </xf>
    <xf numFmtId="3" fontId="10" fillId="6" borderId="5" xfId="1" applyNumberFormat="1" applyFont="1" applyFill="1" applyBorder="1" applyAlignment="1">
      <alignment horizontal="center" vertical="center" wrapText="1"/>
    </xf>
    <xf numFmtId="3" fontId="30" fillId="6" borderId="5" xfId="0" applyNumberFormat="1" applyFont="1" applyFill="1" applyBorder="1" applyAlignment="1">
      <alignment horizontal="center" vertical="center" wrapText="1"/>
    </xf>
    <xf numFmtId="3" fontId="10" fillId="6" borderId="5" xfId="0" applyNumberFormat="1" applyFont="1" applyFill="1" applyBorder="1" applyAlignment="1">
      <alignment horizontal="center" vertical="center" wrapText="1"/>
    </xf>
    <xf numFmtId="3" fontId="29" fillId="6" borderId="5" xfId="0" applyNumberFormat="1" applyFont="1" applyFill="1" applyBorder="1" applyAlignment="1">
      <alignment horizontal="center" vertical="center" wrapText="1"/>
    </xf>
    <xf numFmtId="9" fontId="14" fillId="6" borderId="5" xfId="2" applyFont="1" applyFill="1" applyBorder="1" applyAlignment="1">
      <alignment horizontal="center" vertical="center" wrapText="1"/>
    </xf>
    <xf numFmtId="44" fontId="10" fillId="6" borderId="5" xfId="1" applyFont="1" applyFill="1" applyBorder="1" applyAlignment="1">
      <alignment vertical="center" wrapText="1"/>
    </xf>
    <xf numFmtId="44" fontId="30" fillId="6" borderId="5" xfId="1" applyFont="1" applyFill="1" applyBorder="1" applyAlignment="1">
      <alignment horizontal="left" vertical="center" wrapText="1"/>
    </xf>
    <xf numFmtId="14" fontId="32" fillId="6" borderId="5"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29" fillId="6" borderId="5" xfId="11" applyNumberFormat="1" applyFont="1" applyFill="1" applyBorder="1" applyAlignment="1">
      <alignment horizontal="center" vertical="center" wrapText="1"/>
    </xf>
    <xf numFmtId="44" fontId="32" fillId="6" borderId="5" xfId="1" applyFont="1" applyFill="1" applyBorder="1" applyAlignment="1">
      <alignment horizontal="left" vertical="center" wrapText="1"/>
    </xf>
    <xf numFmtId="10" fontId="14" fillId="6" borderId="5" xfId="0" applyNumberFormat="1" applyFont="1" applyFill="1" applyBorder="1" applyAlignment="1">
      <alignment horizontal="center" vertical="center"/>
    </xf>
    <xf numFmtId="14" fontId="14" fillId="6" borderId="5" xfId="3" applyNumberFormat="1" applyFont="1" applyFill="1" applyBorder="1" applyAlignment="1">
      <alignment horizontal="center" vertical="center" wrapText="1"/>
    </xf>
    <xf numFmtId="14" fontId="14" fillId="6" borderId="5" xfId="3" applyNumberFormat="1"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5" xfId="0" applyFont="1" applyFill="1" applyBorder="1" applyAlignment="1">
      <alignment horizontal="center" vertical="center" wrapText="1"/>
    </xf>
    <xf numFmtId="3" fontId="10" fillId="0" borderId="5" xfId="1" applyNumberFormat="1" applyFont="1" applyFill="1" applyBorder="1" applyAlignment="1">
      <alignment horizontal="center" vertical="center" wrapText="1"/>
    </xf>
    <xf numFmtId="3" fontId="14" fillId="0" borderId="5" xfId="1" applyNumberFormat="1" applyFont="1" applyFill="1" applyBorder="1" applyAlignment="1">
      <alignment horizontal="center" vertical="center" wrapText="1"/>
    </xf>
    <xf numFmtId="3" fontId="30" fillId="0" borderId="5"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44" fontId="30" fillId="0" borderId="5" xfId="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44" fontId="10" fillId="0" borderId="5" xfId="1" applyFont="1" applyFill="1" applyBorder="1" applyAlignment="1">
      <alignment horizontal="center" vertical="center" wrapText="1"/>
    </xf>
    <xf numFmtId="10" fontId="14" fillId="0" borderId="5" xfId="0" applyNumberFormat="1" applyFont="1" applyFill="1" applyBorder="1" applyAlignment="1">
      <alignment horizontal="center" vertical="center"/>
    </xf>
    <xf numFmtId="165" fontId="32"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44" fontId="32" fillId="0" borderId="5" xfId="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0" fontId="32" fillId="6" borderId="5" xfId="0" applyFont="1" applyFill="1" applyBorder="1" applyAlignment="1">
      <alignment horizontal="left" vertical="center" wrapText="1"/>
    </xf>
    <xf numFmtId="0" fontId="12" fillId="6" borderId="5" xfId="0" applyFont="1" applyFill="1" applyBorder="1" applyAlignment="1">
      <alignment horizontal="center" vertical="center"/>
    </xf>
    <xf numFmtId="3" fontId="14" fillId="6" borderId="5" xfId="1" applyNumberFormat="1" applyFont="1" applyFill="1" applyBorder="1" applyAlignment="1">
      <alignment horizontal="center" vertical="center" wrapText="1"/>
    </xf>
    <xf numFmtId="3" fontId="32" fillId="6" borderId="5" xfId="0" applyNumberFormat="1" applyFont="1" applyFill="1" applyBorder="1" applyAlignment="1">
      <alignment horizontal="center" vertical="center" wrapText="1"/>
    </xf>
    <xf numFmtId="17" fontId="32" fillId="6" borderId="5" xfId="0" applyNumberFormat="1" applyFont="1" applyFill="1" applyBorder="1" applyAlignment="1">
      <alignment horizontal="center" vertical="center" wrapText="1"/>
    </xf>
    <xf numFmtId="0" fontId="10" fillId="0" borderId="0" xfId="0" applyFont="1"/>
    <xf numFmtId="0" fontId="14" fillId="5" borderId="5" xfId="3" applyFont="1" applyFill="1" applyBorder="1" applyAlignment="1">
      <alignment horizontal="center" vertical="center" wrapText="1"/>
    </xf>
    <xf numFmtId="0" fontId="14" fillId="5" borderId="5" xfId="3" applyFont="1" applyFill="1" applyBorder="1" applyAlignment="1">
      <alignment horizontal="left" vertical="center" wrapText="1"/>
    </xf>
    <xf numFmtId="14" fontId="14" fillId="5" borderId="5" xfId="3" applyNumberFormat="1" applyFont="1" applyFill="1" applyBorder="1" applyAlignment="1">
      <alignment horizontal="center" vertical="center" wrapText="1"/>
    </xf>
    <xf numFmtId="0" fontId="14" fillId="8" borderId="5" xfId="3" applyFont="1" applyFill="1" applyBorder="1" applyAlignment="1">
      <alignment horizontal="center" vertical="center"/>
    </xf>
    <xf numFmtId="0" fontId="14" fillId="8" borderId="5" xfId="3" applyFont="1" applyFill="1" applyBorder="1" applyAlignment="1">
      <alignment horizontal="center" vertical="center" wrapText="1"/>
    </xf>
    <xf numFmtId="0" fontId="14" fillId="8" borderId="5" xfId="3" applyFont="1" applyFill="1" applyBorder="1" applyAlignment="1">
      <alignment horizontal="left" vertical="center" wrapText="1"/>
    </xf>
    <xf numFmtId="0"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wrapText="1"/>
    </xf>
    <xf numFmtId="3" fontId="14" fillId="8" borderId="5" xfId="3" applyNumberFormat="1" applyFont="1" applyFill="1" applyBorder="1" applyAlignment="1">
      <alignment horizontal="center" vertical="center"/>
    </xf>
    <xf numFmtId="44" fontId="14" fillId="8" borderId="5" xfId="3" applyNumberFormat="1" applyFont="1" applyFill="1" applyBorder="1" applyAlignment="1">
      <alignment horizontal="center" vertical="center" wrapText="1"/>
    </xf>
    <xf numFmtId="9" fontId="14" fillId="8" borderId="5" xfId="3" applyNumberFormat="1" applyFont="1" applyFill="1" applyBorder="1" applyAlignment="1">
      <alignment horizontal="center" vertical="center" wrapText="1"/>
    </xf>
    <xf numFmtId="44" fontId="14" fillId="8" borderId="5" xfId="3" applyNumberFormat="1" applyFont="1" applyFill="1" applyBorder="1" applyAlignment="1">
      <alignment horizontal="center" vertical="center"/>
    </xf>
    <xf numFmtId="10" fontId="14" fillId="8" borderId="5" xfId="3" applyNumberFormat="1" applyFont="1" applyFill="1" applyBorder="1" applyAlignment="1">
      <alignment horizontal="center" vertical="center"/>
    </xf>
    <xf numFmtId="14" fontId="14" fillId="8" borderId="5" xfId="3" applyNumberFormat="1" applyFont="1" applyFill="1" applyBorder="1" applyAlignment="1">
      <alignment horizontal="center" vertical="center" wrapText="1"/>
    </xf>
    <xf numFmtId="0" fontId="14" fillId="8" borderId="0" xfId="3" applyFont="1" applyFill="1"/>
    <xf numFmtId="44" fontId="14" fillId="8" borderId="5" xfId="3" applyNumberFormat="1" applyFont="1" applyFill="1" applyBorder="1" applyAlignment="1">
      <alignment horizontal="left" vertical="center" wrapText="1"/>
    </xf>
    <xf numFmtId="14" fontId="14" fillId="8" borderId="5" xfId="3" applyNumberFormat="1" applyFont="1" applyFill="1" applyBorder="1" applyAlignment="1">
      <alignment horizontal="center" vertical="center"/>
    </xf>
    <xf numFmtId="44" fontId="34" fillId="6" borderId="5" xfId="0" applyNumberFormat="1" applyFont="1" applyFill="1" applyBorder="1" applyAlignment="1">
      <alignment vertical="center" wrapText="1"/>
    </xf>
    <xf numFmtId="44" fontId="21" fillId="6" borderId="5" xfId="1" applyFont="1" applyFill="1" applyBorder="1" applyAlignment="1">
      <alignment horizontal="center" vertical="center" wrapText="1"/>
    </xf>
    <xf numFmtId="0" fontId="28" fillId="8" borderId="0" xfId="3" applyFont="1" applyFill="1" applyAlignment="1">
      <alignment horizontal="left" vertical="top" wrapText="1"/>
    </xf>
    <xf numFmtId="0" fontId="31" fillId="5" borderId="5" xfId="0" applyFont="1" applyFill="1" applyBorder="1" applyAlignment="1">
      <alignment horizontal="center" vertical="center" wrapText="1"/>
    </xf>
    <xf numFmtId="14" fontId="26" fillId="5" borderId="5" xfId="0" applyNumberFormat="1" applyFont="1" applyFill="1" applyBorder="1" applyAlignment="1">
      <alignment horizontal="center" vertical="center" wrapText="1"/>
    </xf>
    <xf numFmtId="0" fontId="32" fillId="5" borderId="5" xfId="0" applyFont="1" applyFill="1" applyBorder="1" applyAlignment="1">
      <alignment horizontal="center" vertical="center" wrapText="1"/>
    </xf>
    <xf numFmtId="0" fontId="30" fillId="5" borderId="5" xfId="0" applyFont="1" applyFill="1" applyBorder="1" applyAlignment="1">
      <alignment horizontal="left" vertical="center" wrapText="1"/>
    </xf>
    <xf numFmtId="0" fontId="35" fillId="0" borderId="0" xfId="0" applyFont="1" applyFill="1" applyAlignment="1">
      <alignment wrapText="1"/>
    </xf>
    <xf numFmtId="0" fontId="35" fillId="0" borderId="0" xfId="0" applyFont="1" applyFill="1" applyAlignment="1">
      <alignment horizontal="left" vertical="top" wrapText="1"/>
    </xf>
    <xf numFmtId="14" fontId="14" fillId="5" borderId="5" xfId="3" applyNumberFormat="1" applyFont="1" applyFill="1" applyBorder="1" applyAlignment="1">
      <alignment horizontal="center" vertical="center"/>
    </xf>
    <xf numFmtId="165" fontId="32" fillId="5" borderId="5" xfId="0" applyNumberFormat="1" applyFont="1" applyFill="1" applyBorder="1" applyAlignment="1">
      <alignment horizontal="center" vertical="center" wrapText="1"/>
    </xf>
    <xf numFmtId="0" fontId="32" fillId="5" borderId="5" xfId="0" applyFont="1" applyFill="1" applyBorder="1" applyAlignment="1">
      <alignment horizontal="left" vertical="center" wrapText="1"/>
    </xf>
    <xf numFmtId="0" fontId="36" fillId="0" borderId="0" xfId="0" applyFont="1"/>
    <xf numFmtId="0" fontId="37" fillId="0" borderId="0" xfId="0" applyFont="1"/>
    <xf numFmtId="0" fontId="17" fillId="0" borderId="0" xfId="0" applyFont="1" applyFill="1" applyAlignment="1">
      <alignment vertical="top" wrapText="1"/>
    </xf>
    <xf numFmtId="0" fontId="14" fillId="6" borderId="6"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0" borderId="0" xfId="0" applyFont="1" applyAlignment="1">
      <alignment vertical="top" wrapText="1"/>
    </xf>
    <xf numFmtId="0" fontId="14" fillId="5" borderId="5" xfId="0" applyNumberFormat="1" applyFont="1" applyFill="1" applyBorder="1" applyAlignment="1">
      <alignment horizontal="center" vertical="center" wrapText="1"/>
    </xf>
    <xf numFmtId="0" fontId="14" fillId="5" borderId="5" xfId="11" applyNumberFormat="1" applyFont="1" applyFill="1" applyBorder="1" applyAlignment="1">
      <alignment horizontal="center" vertical="center" wrapText="1"/>
    </xf>
    <xf numFmtId="0" fontId="14" fillId="5" borderId="5" xfId="0" applyFont="1" applyFill="1" applyBorder="1"/>
    <xf numFmtId="9" fontId="14" fillId="6" borderId="5" xfId="0" applyNumberFormat="1" applyFont="1" applyFill="1" applyBorder="1" applyAlignment="1">
      <alignment horizontal="center" vertical="center"/>
    </xf>
    <xf numFmtId="44" fontId="14" fillId="6" borderId="5" xfId="0" applyNumberFormat="1" applyFont="1" applyFill="1" applyBorder="1" applyAlignment="1">
      <alignment horizontal="right" vertical="center" wrapText="1"/>
    </xf>
    <xf numFmtId="0" fontId="10" fillId="6" borderId="5" xfId="0" applyFont="1" applyFill="1" applyBorder="1" applyAlignment="1">
      <alignment vertical="center"/>
    </xf>
    <xf numFmtId="0" fontId="10" fillId="6" borderId="5" xfId="0" applyFont="1" applyFill="1" applyBorder="1" applyAlignment="1">
      <alignment vertical="center" wrapText="1"/>
    </xf>
    <xf numFmtId="0" fontId="10" fillId="5" borderId="5" xfId="0" applyFont="1" applyFill="1" applyBorder="1" applyAlignment="1">
      <alignment vertical="center" wrapText="1"/>
    </xf>
    <xf numFmtId="0" fontId="10" fillId="5" borderId="5" xfId="0" applyFont="1" applyFill="1" applyBorder="1" applyAlignment="1">
      <alignment vertical="center"/>
    </xf>
    <xf numFmtId="0" fontId="10" fillId="6" borderId="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Alignment="1">
      <alignment horizontal="center" vertical="center"/>
    </xf>
    <xf numFmtId="0" fontId="10" fillId="5" borderId="5" xfId="0" applyNumberFormat="1" applyFont="1" applyFill="1" applyBorder="1" applyAlignment="1">
      <alignment horizontal="center" vertical="center"/>
    </xf>
    <xf numFmtId="44" fontId="10" fillId="5" borderId="5" xfId="1" applyFont="1" applyFill="1" applyBorder="1" applyAlignment="1">
      <alignment vertical="center"/>
    </xf>
    <xf numFmtId="0" fontId="40" fillId="0" borderId="0" xfId="0" applyFont="1" applyFill="1" applyAlignment="1">
      <alignment vertical="center" wrapText="1"/>
    </xf>
    <xf numFmtId="0" fontId="45" fillId="7" borderId="0" xfId="3" applyFont="1" applyFill="1" applyBorder="1" applyAlignment="1">
      <alignment horizontal="center" vertical="center" wrapText="1"/>
    </xf>
    <xf numFmtId="0" fontId="46" fillId="7" borderId="0" xfId="0" applyFont="1" applyFill="1" applyAlignment="1">
      <alignment vertical="center" wrapText="1"/>
    </xf>
    <xf numFmtId="0" fontId="9" fillId="0" borderId="0" xfId="0" applyFont="1"/>
    <xf numFmtId="0" fontId="28" fillId="8" borderId="0" xfId="3" applyFont="1" applyFill="1" applyAlignment="1">
      <alignment horizontal="center" vertical="center" wrapText="1"/>
    </xf>
    <xf numFmtId="4" fontId="14" fillId="0" borderId="5" xfId="2" applyNumberFormat="1" applyFont="1" applyFill="1" applyBorder="1" applyAlignment="1">
      <alignment horizontal="center" vertical="center"/>
    </xf>
    <xf numFmtId="0" fontId="21" fillId="0" borderId="0" xfId="0" applyFont="1" applyFill="1" applyBorder="1" applyAlignment="1">
      <alignment vertical="center"/>
    </xf>
    <xf numFmtId="44" fontId="0" fillId="0" borderId="0" xfId="0" applyNumberFormat="1"/>
    <xf numFmtId="0" fontId="0" fillId="0" borderId="0" xfId="0" applyAlignment="1">
      <alignment vertical="center" wrapText="1"/>
    </xf>
    <xf numFmtId="0" fontId="0" fillId="0" borderId="0" xfId="0" applyBorder="1" applyAlignment="1">
      <alignment vertical="center" wrapText="1"/>
    </xf>
    <xf numFmtId="44" fontId="12" fillId="5" borderId="5" xfId="0" applyNumberFormat="1" applyFont="1" applyFill="1" applyBorder="1" applyAlignment="1">
      <alignment horizontal="center" vertical="center" wrapText="1"/>
    </xf>
    <xf numFmtId="9" fontId="14" fillId="5" borderId="5" xfId="0" applyNumberFormat="1" applyFont="1" applyFill="1" applyBorder="1" applyAlignment="1">
      <alignment horizontal="center" vertical="center" wrapText="1"/>
    </xf>
    <xf numFmtId="14" fontId="50" fillId="0" borderId="5" xfId="0" applyNumberFormat="1" applyFont="1" applyFill="1" applyBorder="1" applyAlignment="1">
      <alignment vertical="center" wrapText="1"/>
    </xf>
    <xf numFmtId="4" fontId="14" fillId="6" borderId="5"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4" fontId="14" fillId="0" borderId="5" xfId="3" applyNumberFormat="1" applyFont="1" applyFill="1" applyBorder="1" applyAlignment="1">
      <alignment horizontal="center" vertical="center"/>
    </xf>
    <xf numFmtId="4" fontId="14" fillId="6" borderId="5" xfId="0" applyNumberFormat="1" applyFont="1" applyFill="1" applyBorder="1" applyAlignment="1">
      <alignment horizontal="center" vertical="center"/>
    </xf>
    <xf numFmtId="4" fontId="14" fillId="6" borderId="5" xfId="0" applyNumberFormat="1" applyFont="1" applyFill="1" applyBorder="1" applyAlignment="1">
      <alignment horizontal="center" vertical="center" wrapText="1"/>
    </xf>
    <xf numFmtId="4" fontId="14" fillId="6" borderId="5" xfId="0" applyNumberFormat="1" applyFont="1" applyFill="1" applyBorder="1" applyAlignment="1">
      <alignment horizontal="right" vertical="center" wrapText="1"/>
    </xf>
    <xf numFmtId="4" fontId="14" fillId="6" borderId="5" xfId="1" applyNumberFormat="1" applyFont="1" applyFill="1" applyBorder="1" applyAlignment="1">
      <alignment horizontal="center" vertical="center"/>
    </xf>
    <xf numFmtId="9" fontId="14" fillId="6" borderId="5" xfId="2" applyFont="1" applyFill="1" applyBorder="1" applyAlignment="1">
      <alignment horizontal="center" vertical="center"/>
    </xf>
    <xf numFmtId="0" fontId="53" fillId="5" borderId="5" xfId="0" applyFont="1" applyFill="1" applyBorder="1"/>
    <xf numFmtId="0" fontId="14" fillId="0" borderId="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0" xfId="0" applyFont="1" applyFill="1" applyBorder="1" applyAlignment="1">
      <alignment vertical="center" wrapText="1"/>
    </xf>
    <xf numFmtId="0" fontId="20" fillId="0" borderId="5" xfId="3" applyNumberFormat="1" applyFont="1" applyFill="1" applyBorder="1" applyAlignment="1">
      <alignment horizontal="center" vertical="center" wrapText="1"/>
    </xf>
    <xf numFmtId="9" fontId="20" fillId="0" borderId="5" xfId="3" applyNumberFormat="1" applyFont="1" applyFill="1" applyBorder="1" applyAlignment="1">
      <alignment horizontal="center" vertical="center" wrapText="1"/>
    </xf>
    <xf numFmtId="44" fontId="20" fillId="0" borderId="5" xfId="3" applyNumberFormat="1" applyFont="1" applyFill="1" applyBorder="1" applyAlignment="1">
      <alignment horizontal="center" vertical="center" wrapText="1"/>
    </xf>
    <xf numFmtId="0" fontId="14" fillId="0" borderId="0" xfId="3" applyFont="1" applyFill="1" applyAlignment="1">
      <alignment wrapText="1"/>
    </xf>
    <xf numFmtId="0" fontId="21" fillId="0" borderId="0" xfId="3" applyFont="1" applyFill="1"/>
    <xf numFmtId="0" fontId="14" fillId="0" borderId="10" xfId="3" applyFont="1" applyFill="1" applyBorder="1" applyAlignment="1">
      <alignment wrapText="1"/>
    </xf>
    <xf numFmtId="9" fontId="14" fillId="0" borderId="5" xfId="2" applyFont="1" applyFill="1" applyBorder="1" applyAlignment="1">
      <alignment horizontal="center" vertical="center" wrapText="1"/>
    </xf>
    <xf numFmtId="0" fontId="10" fillId="5" borderId="5" xfId="0" applyFont="1" applyFill="1" applyBorder="1" applyAlignment="1">
      <alignment horizontal="center" vertical="center"/>
    </xf>
    <xf numFmtId="9" fontId="10" fillId="5" borderId="5" xfId="0" applyNumberFormat="1" applyFont="1" applyFill="1" applyBorder="1" applyAlignment="1">
      <alignment horizontal="center" vertical="center"/>
    </xf>
    <xf numFmtId="14" fontId="20" fillId="5" borderId="5" xfId="0" applyNumberFormat="1" applyFont="1" applyFill="1" applyBorder="1"/>
    <xf numFmtId="0" fontId="20" fillId="5" borderId="5" xfId="0" applyFont="1" applyFill="1" applyBorder="1"/>
    <xf numFmtId="15" fontId="14" fillId="5" borderId="5" xfId="0" applyNumberFormat="1" applyFont="1" applyFill="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41" fillId="7" borderId="10" xfId="0" applyFont="1" applyFill="1" applyBorder="1" applyAlignment="1">
      <alignment horizontal="center" vertical="center" wrapText="1"/>
    </xf>
    <xf numFmtId="0" fontId="41" fillId="7" borderId="0" xfId="0" applyFont="1" applyFill="1" applyAlignment="1">
      <alignment horizontal="center" vertical="center" wrapText="1"/>
    </xf>
    <xf numFmtId="0" fontId="43" fillId="7" borderId="10" xfId="0" applyFont="1" applyFill="1" applyBorder="1" applyAlignment="1">
      <alignment horizontal="center" vertical="center" wrapText="1"/>
    </xf>
    <xf numFmtId="0" fontId="43" fillId="7" borderId="0" xfId="0" applyFont="1" applyFill="1" applyBorder="1" applyAlignment="1">
      <alignment horizontal="center" vertical="center" wrapText="1"/>
    </xf>
    <xf numFmtId="0" fontId="42" fillId="7" borderId="0" xfId="0" applyFont="1" applyFill="1" applyAlignment="1">
      <alignment horizontal="left" vertical="center" wrapText="1"/>
    </xf>
    <xf numFmtId="0" fontId="37" fillId="7"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3" fontId="6" fillId="3" borderId="5" xfId="6"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1" xfId="0" applyFont="1" applyFill="1" applyBorder="1" applyAlignment="1">
      <alignment horizontal="center" vertical="center" textRotation="90" wrapText="1"/>
    </xf>
    <xf numFmtId="0" fontId="18" fillId="3" borderId="3" xfId="0" applyFont="1" applyFill="1" applyBorder="1" applyAlignment="1">
      <alignment horizontal="center" vertical="center" textRotation="90" wrapText="1"/>
    </xf>
    <xf numFmtId="3" fontId="16" fillId="3" borderId="2" xfId="4" applyNumberFormat="1" applyFont="1" applyFill="1" applyBorder="1" applyAlignment="1">
      <alignment horizontal="center" vertical="center" textRotation="90" wrapText="1"/>
    </xf>
    <xf numFmtId="3" fontId="16" fillId="3" borderId="4" xfId="4" applyNumberFormat="1" applyFont="1" applyFill="1" applyBorder="1" applyAlignment="1">
      <alignment horizontal="center" vertical="center" textRotation="90" wrapText="1"/>
    </xf>
    <xf numFmtId="0" fontId="6" fillId="3" borderId="5" xfId="6" applyFont="1" applyFill="1" applyBorder="1" applyAlignment="1">
      <alignment horizontal="center" vertical="center"/>
    </xf>
    <xf numFmtId="0" fontId="6" fillId="3" borderId="5"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4" fontId="6" fillId="3" borderId="5" xfId="5" applyNumberFormat="1" applyFont="1" applyFill="1" applyBorder="1" applyAlignment="1">
      <alignment horizontal="center" vertical="center" wrapText="1"/>
    </xf>
    <xf numFmtId="0" fontId="6" fillId="3" borderId="5" xfId="5" applyNumberFormat="1" applyFont="1" applyFill="1" applyBorder="1" applyAlignment="1">
      <alignment horizontal="center" vertical="center" wrapText="1"/>
    </xf>
    <xf numFmtId="4" fontId="6" fillId="3" borderId="6" xfId="5" applyNumberFormat="1" applyFont="1" applyFill="1" applyBorder="1" applyAlignment="1">
      <alignment horizontal="center" vertical="center" wrapText="1"/>
    </xf>
    <xf numFmtId="4" fontId="6" fillId="3" borderId="7" xfId="5" applyNumberFormat="1" applyFont="1" applyFill="1" applyBorder="1" applyAlignment="1">
      <alignment horizontal="center" vertical="center" wrapText="1"/>
    </xf>
    <xf numFmtId="4" fontId="6" fillId="3" borderId="8" xfId="5" applyNumberFormat="1" applyFont="1" applyFill="1" applyBorder="1" applyAlignment="1">
      <alignment horizontal="center" vertical="center" wrapText="1"/>
    </xf>
    <xf numFmtId="0" fontId="16" fillId="3" borderId="5" xfId="6" applyFont="1" applyFill="1" applyBorder="1" applyAlignment="1">
      <alignment horizontal="center" vertical="center"/>
    </xf>
    <xf numFmtId="0" fontId="16" fillId="3" borderId="5" xfId="6" applyFont="1" applyFill="1" applyBorder="1" applyAlignment="1">
      <alignment horizontal="center" vertical="center" wrapText="1"/>
    </xf>
    <xf numFmtId="0" fontId="16" fillId="3" borderId="6" xfId="6" applyFont="1" applyFill="1" applyBorder="1" applyAlignment="1">
      <alignment horizontal="center" vertical="center" wrapTex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3" fontId="6" fillId="0" borderId="0" xfId="6" applyNumberFormat="1" applyFont="1" applyFill="1" applyBorder="1" applyAlignment="1">
      <alignment horizontal="center" vertical="center"/>
    </xf>
    <xf numFmtId="3" fontId="6" fillId="3" borderId="6" xfId="6" applyNumberFormat="1" applyFont="1" applyFill="1" applyBorder="1" applyAlignment="1">
      <alignment horizontal="center" vertical="center" wrapText="1"/>
    </xf>
    <xf numFmtId="4" fontId="6" fillId="3" borderId="5" xfId="5" applyNumberFormat="1" applyFont="1" applyFill="1" applyBorder="1" applyAlignment="1">
      <alignment horizontal="center" vertical="center"/>
    </xf>
    <xf numFmtId="0" fontId="12"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3" fontId="6" fillId="3" borderId="1" xfId="6" applyNumberFormat="1" applyFont="1" applyFill="1" applyBorder="1" applyAlignment="1">
      <alignment horizontal="center" vertical="center" wrapText="1"/>
    </xf>
    <xf numFmtId="3" fontId="6" fillId="3" borderId="3" xfId="6" applyNumberFormat="1" applyFont="1" applyFill="1" applyBorder="1" applyAlignment="1">
      <alignment horizontal="center" vertical="center" wrapText="1"/>
    </xf>
    <xf numFmtId="0" fontId="6" fillId="3" borderId="6" xfId="6"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15" fillId="0" borderId="5" xfId="0" applyFont="1" applyBorder="1" applyAlignment="1">
      <alignment horizontal="center" vertical="center" wrapText="1"/>
    </xf>
    <xf numFmtId="0" fontId="41" fillId="7" borderId="0" xfId="0" applyFont="1" applyFill="1" applyAlignment="1">
      <alignment horizontal="left" vertical="center"/>
    </xf>
    <xf numFmtId="4" fontId="6" fillId="3" borderId="1" xfId="5" applyNumberFormat="1" applyFont="1" applyFill="1" applyBorder="1" applyAlignment="1">
      <alignment horizontal="center" vertical="center" wrapText="1"/>
    </xf>
    <xf numFmtId="4" fontId="6" fillId="3" borderId="9" xfId="5" applyNumberFormat="1" applyFont="1" applyFill="1" applyBorder="1" applyAlignment="1">
      <alignment horizontal="center" vertical="center" wrapText="1"/>
    </xf>
    <xf numFmtId="4" fontId="6" fillId="3" borderId="3" xfId="5"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3" fontId="6" fillId="3" borderId="2" xfId="4" applyNumberFormat="1" applyFont="1" applyFill="1" applyBorder="1" applyAlignment="1">
      <alignment horizontal="center" vertical="center" textRotation="90" wrapText="1"/>
    </xf>
    <xf numFmtId="3" fontId="6" fillId="3" borderId="4" xfId="4" applyNumberFormat="1" applyFont="1" applyFill="1" applyBorder="1" applyAlignment="1">
      <alignment horizontal="center" vertical="center" textRotation="90"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4" fillId="7" borderId="0" xfId="0" applyFont="1" applyFill="1" applyAlignment="1">
      <alignment horizontal="left" vertical="top" wrapText="1"/>
    </xf>
    <xf numFmtId="0" fontId="24" fillId="7" borderId="0" xfId="0" applyFont="1" applyFill="1" applyAlignment="1">
      <alignment horizontal="left" vertical="center" wrapText="1"/>
    </xf>
    <xf numFmtId="0" fontId="46" fillId="7" borderId="6" xfId="0" applyFont="1" applyFill="1" applyBorder="1" applyAlignment="1">
      <alignment horizontal="left" vertical="center" wrapText="1"/>
    </xf>
    <xf numFmtId="0" fontId="46" fillId="7" borderId="7" xfId="0" applyFont="1" applyFill="1" applyBorder="1" applyAlignment="1">
      <alignment horizontal="left" vertical="center" wrapText="1"/>
    </xf>
    <xf numFmtId="0" fontId="46" fillId="7" borderId="8" xfId="0" applyFont="1" applyFill="1" applyBorder="1" applyAlignment="1">
      <alignment horizontal="left" vertical="center" wrapText="1"/>
    </xf>
    <xf numFmtId="0" fontId="39" fillId="7" borderId="0" xfId="0" applyFont="1" applyFill="1" applyAlignment="1">
      <alignment horizontal="left" vertical="center"/>
    </xf>
    <xf numFmtId="0" fontId="44" fillId="7" borderId="0" xfId="0" applyFont="1" applyFill="1" applyAlignment="1">
      <alignment horizontal="left" vertical="center" wrapText="1"/>
    </xf>
    <xf numFmtId="0" fontId="48" fillId="7" borderId="0" xfId="0" applyFont="1" applyFill="1" applyAlignment="1">
      <alignment horizontal="left" vertical="center" wrapText="1"/>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justify" vertical="center" wrapText="1"/>
    </xf>
    <xf numFmtId="0" fontId="0" fillId="0" borderId="0" xfId="0" applyBorder="1" applyAlignment="1">
      <alignment horizontal="justify" vertical="center" wrapText="1"/>
    </xf>
    <xf numFmtId="0" fontId="0" fillId="0" borderId="21"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8" fillId="7" borderId="0" xfId="0" applyFont="1" applyFill="1" applyAlignment="1">
      <alignment horizontal="left" vertical="top" wrapText="1"/>
    </xf>
    <xf numFmtId="0" fontId="9" fillId="7" borderId="0" xfId="0" applyFont="1" applyFill="1" applyAlignment="1">
      <alignment horizontal="left" vertical="top" wrapText="1"/>
    </xf>
    <xf numFmtId="0" fontId="9" fillId="7" borderId="5" xfId="0" applyFont="1" applyFill="1" applyBorder="1" applyAlignment="1">
      <alignment horizontal="left" vertical="top"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48" fillId="7" borderId="0" xfId="0" applyFont="1" applyFill="1" applyAlignment="1">
      <alignment horizontal="left" vertical="top" wrapText="1"/>
    </xf>
    <xf numFmtId="0" fontId="48" fillId="7" borderId="0" xfId="0" applyFont="1" applyFill="1" applyAlignment="1">
      <alignment horizontal="center" vertical="center"/>
    </xf>
    <xf numFmtId="0" fontId="20" fillId="7" borderId="15"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5" xfId="0" applyBorder="1" applyAlignment="1">
      <alignment horizontal="justify" vertical="justify" wrapText="1"/>
    </xf>
    <xf numFmtId="0" fontId="14" fillId="7" borderId="6"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5" xfId="3" applyFont="1" applyFill="1" applyBorder="1" applyAlignment="1">
      <alignment horizontal="center" vertical="center" wrapText="1"/>
    </xf>
    <xf numFmtId="0" fontId="15" fillId="0" borderId="5" xfId="0" applyFont="1" applyFill="1" applyBorder="1" applyAlignment="1">
      <alignment horizontal="center"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41" fillId="7" borderId="0" xfId="0" applyFont="1" applyFill="1" applyAlignment="1">
      <alignment horizontal="center" vertical="center"/>
    </xf>
    <xf numFmtId="0" fontId="43" fillId="7" borderId="0" xfId="0" applyFont="1" applyFill="1" applyAlignment="1">
      <alignment horizontal="left" vertical="center" wrapText="1"/>
    </xf>
    <xf numFmtId="0" fontId="9" fillId="0" borderId="6" xfId="3" applyFont="1" applyFill="1" applyBorder="1" applyAlignment="1">
      <alignment horizontal="justify" vertical="center" wrapText="1"/>
    </xf>
    <xf numFmtId="0" fontId="9" fillId="0" borderId="7"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0" fillId="0" borderId="6" xfId="0" applyFill="1" applyBorder="1" applyAlignment="1">
      <alignment horizontal="justify" vertical="center" wrapText="1"/>
    </xf>
    <xf numFmtId="0" fontId="0" fillId="0" borderId="7" xfId="0" applyFill="1" applyBorder="1" applyAlignment="1">
      <alignment horizontal="justify" vertical="center" wrapText="1"/>
    </xf>
    <xf numFmtId="0" fontId="0" fillId="0" borderId="8" xfId="0" applyFill="1" applyBorder="1" applyAlignment="1">
      <alignment horizontal="justify" vertical="center" wrapText="1"/>
    </xf>
    <xf numFmtId="0" fontId="36" fillId="7" borderId="0" xfId="0" applyFont="1" applyFill="1" applyAlignment="1">
      <alignment vertical="center" wrapText="1"/>
    </xf>
    <xf numFmtId="0" fontId="16" fillId="7" borderId="15" xfId="0" applyFont="1" applyFill="1" applyBorder="1" applyAlignment="1">
      <alignment horizontal="left" vertical="center" wrapText="1"/>
    </xf>
    <xf numFmtId="0" fontId="16" fillId="7" borderId="16" xfId="0" applyFont="1" applyFill="1" applyBorder="1" applyAlignment="1">
      <alignment horizontal="left" vertical="center" wrapText="1"/>
    </xf>
    <xf numFmtId="0" fontId="16" fillId="7" borderId="17" xfId="0" applyFont="1" applyFill="1" applyBorder="1" applyAlignment="1">
      <alignment horizontal="left" vertical="center" wrapText="1"/>
    </xf>
    <xf numFmtId="0" fontId="16" fillId="7" borderId="18"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16" fillId="7" borderId="20" xfId="0" applyFont="1" applyFill="1" applyBorder="1" applyAlignment="1">
      <alignment horizontal="left" vertical="center" wrapText="1"/>
    </xf>
  </cellXfs>
  <cellStyles count="12">
    <cellStyle name="Buena" xfId="3" builtinId="26"/>
    <cellStyle name="Millares" xfId="11" builtinId="3"/>
    <cellStyle name="Moneda" xfId="1" builtinId="4"/>
    <cellStyle name="Normal" xfId="0" builtinId="0"/>
    <cellStyle name="Normal 10" xfId="6"/>
    <cellStyle name="Normal 4" xfId="9"/>
    <cellStyle name="Normal 5" xfId="8"/>
    <cellStyle name="Normal 6" xfId="7"/>
    <cellStyle name="Normal 8" xfId="5"/>
    <cellStyle name="Normal 9" xfId="4"/>
    <cellStyle name="Normal_Hoja1" xfId="10"/>
    <cellStyle name="Porcentaje" xfId="2" builtinId="5"/>
  </cellStyles>
  <dxfs count="0"/>
  <tableStyles count="0" defaultTableStyle="TableStyleMedium2" defaultPivotStyle="PivotStyleLight16"/>
  <colors>
    <mruColors>
      <color rgb="FFFFCCFF"/>
      <color rgb="FFCC99FF"/>
      <color rgb="FFFF66CC"/>
      <color rgb="FFFF66FF"/>
      <color rgb="FFCC0099"/>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7"/>
  <sheetViews>
    <sheetView zoomScaleNormal="100" workbookViewId="0">
      <selection activeCell="G3" sqref="G3:G4"/>
    </sheetView>
  </sheetViews>
  <sheetFormatPr baseColWidth="10" defaultColWidth="11.5703125" defaultRowHeight="12" x14ac:dyDescent="0.2"/>
  <cols>
    <col min="1" max="5" width="4.5703125" style="54" customWidth="1"/>
    <col min="6" max="7" width="29.7109375" style="54" customWidth="1"/>
    <col min="8" max="9" width="11.5703125" style="54"/>
    <col min="10" max="10" width="15" style="54" customWidth="1"/>
    <col min="11" max="11" width="11.7109375" style="54" customWidth="1"/>
    <col min="12" max="12" width="13.42578125" style="54" customWidth="1"/>
    <col min="13" max="14" width="11.5703125" style="54"/>
    <col min="15" max="15" width="13.140625" style="54" customWidth="1"/>
    <col min="16" max="31" width="11.5703125" style="54"/>
    <col min="32" max="33" width="16.5703125" style="54" customWidth="1"/>
    <col min="34" max="37" width="11.5703125" style="54"/>
    <col min="38" max="38" width="12" style="54" bestFit="1" customWidth="1"/>
    <col min="39" max="39" width="11.7109375" style="54" bestFit="1" customWidth="1"/>
    <col min="40" max="40" width="12.85546875" style="54" bestFit="1" customWidth="1"/>
    <col min="41" max="67" width="11.5703125" style="54"/>
    <col min="68" max="68" width="12.28515625" style="54" customWidth="1"/>
    <col min="69" max="77" width="11.5703125" style="54"/>
    <col min="78" max="78" width="14.85546875" style="54" customWidth="1"/>
    <col min="79" max="79" width="27.7109375" style="54" customWidth="1"/>
    <col min="80" max="16384" width="11.5703125" style="54"/>
  </cols>
  <sheetData>
    <row r="1" spans="1:122" ht="36" customHeight="1" x14ac:dyDescent="0.2">
      <c r="A1" s="414" t="s">
        <v>221</v>
      </c>
      <c r="B1" s="414"/>
      <c r="C1" s="414"/>
      <c r="D1" s="414"/>
      <c r="E1" s="414"/>
      <c r="F1" s="414"/>
    </row>
    <row r="2" spans="1:122" s="10" customFormat="1" ht="25.5" customHeight="1" x14ac:dyDescent="0.2">
      <c r="A2" s="9"/>
      <c r="F2" s="376"/>
      <c r="G2" s="376"/>
      <c r="H2" s="376"/>
      <c r="I2" s="376"/>
      <c r="J2" s="376"/>
      <c r="K2" s="376"/>
      <c r="L2" s="376"/>
      <c r="M2" s="376"/>
      <c r="N2" s="408" t="s">
        <v>35</v>
      </c>
      <c r="O2" s="409"/>
      <c r="P2" s="409"/>
      <c r="Q2" s="409"/>
      <c r="R2" s="410"/>
      <c r="S2" s="388" t="s">
        <v>7</v>
      </c>
      <c r="T2" s="388"/>
      <c r="U2" s="388"/>
      <c r="V2" s="388"/>
      <c r="W2" s="388"/>
      <c r="X2" s="388"/>
      <c r="Y2" s="389" t="s">
        <v>13</v>
      </c>
      <c r="Z2" s="415" t="s">
        <v>14</v>
      </c>
      <c r="AA2" s="388" t="s">
        <v>15</v>
      </c>
      <c r="AB2" s="388" t="s">
        <v>16</v>
      </c>
      <c r="AC2" s="389" t="s">
        <v>17</v>
      </c>
      <c r="AD2" s="400" t="s">
        <v>18</v>
      </c>
      <c r="AE2" s="400"/>
      <c r="AF2" s="400"/>
      <c r="AG2" s="12"/>
      <c r="AH2" s="12"/>
      <c r="AI2" s="12"/>
      <c r="AO2" s="375" t="s">
        <v>24</v>
      </c>
      <c r="AP2" s="375"/>
      <c r="AQ2" s="375"/>
      <c r="AR2" s="376" t="s">
        <v>36</v>
      </c>
      <c r="AS2" s="376"/>
      <c r="AT2" s="376"/>
      <c r="AU2" s="376"/>
      <c r="AV2" s="376"/>
      <c r="AW2" s="376"/>
      <c r="AX2" s="376"/>
      <c r="AY2" s="376"/>
      <c r="AZ2" s="376"/>
      <c r="BA2" s="376"/>
      <c r="BB2" s="4"/>
      <c r="BC2" s="4"/>
      <c r="BD2" s="4"/>
      <c r="BE2" s="4"/>
      <c r="BF2" s="4"/>
      <c r="BG2" s="377" t="s">
        <v>30</v>
      </c>
      <c r="BH2" s="377"/>
      <c r="BI2" s="377"/>
      <c r="BJ2" s="377"/>
      <c r="BK2" s="377"/>
      <c r="BL2" s="377"/>
      <c r="BM2" s="375" t="s">
        <v>37</v>
      </c>
      <c r="BN2" s="399" t="s">
        <v>38</v>
      </c>
      <c r="BO2" s="376" t="s">
        <v>39</v>
      </c>
      <c r="BP2" s="5" t="s">
        <v>40</v>
      </c>
      <c r="BT2" s="398"/>
      <c r="BU2" s="398"/>
      <c r="BV2" s="398"/>
      <c r="BW2" s="398"/>
      <c r="BX2" s="398"/>
      <c r="BY2" s="398"/>
      <c r="BZ2" s="385" t="s">
        <v>41</v>
      </c>
    </row>
    <row r="3" spans="1:122" s="10" customFormat="1" ht="62.25" customHeight="1" x14ac:dyDescent="0.2">
      <c r="A3" s="420" t="s">
        <v>0</v>
      </c>
      <c r="B3" s="420" t="s">
        <v>1</v>
      </c>
      <c r="C3" s="420" t="s">
        <v>2</v>
      </c>
      <c r="D3" s="422" t="s">
        <v>3</v>
      </c>
      <c r="E3" s="422" t="s">
        <v>4</v>
      </c>
      <c r="F3" s="386" t="s">
        <v>5</v>
      </c>
      <c r="G3" s="386" t="s">
        <v>6</v>
      </c>
      <c r="H3" s="386" t="s">
        <v>42</v>
      </c>
      <c r="I3" s="386" t="s">
        <v>43</v>
      </c>
      <c r="J3" s="363" t="s">
        <v>44</v>
      </c>
      <c r="K3" s="365"/>
      <c r="L3" s="418" t="s">
        <v>45</v>
      </c>
      <c r="M3" s="13" t="s">
        <v>46</v>
      </c>
      <c r="N3" s="411" t="s">
        <v>47</v>
      </c>
      <c r="O3" s="412"/>
      <c r="P3" s="366" t="s">
        <v>48</v>
      </c>
      <c r="Q3" s="367"/>
      <c r="R3" s="368"/>
      <c r="S3" s="390" t="s">
        <v>8</v>
      </c>
      <c r="T3" s="391"/>
      <c r="U3" s="392"/>
      <c r="V3" s="390" t="s">
        <v>9</v>
      </c>
      <c r="W3" s="391"/>
      <c r="X3" s="392"/>
      <c r="Y3" s="389"/>
      <c r="Z3" s="416"/>
      <c r="AA3" s="388"/>
      <c r="AB3" s="388"/>
      <c r="AC3" s="389"/>
      <c r="AD3" s="400" t="s">
        <v>19</v>
      </c>
      <c r="AE3" s="400"/>
      <c r="AF3" s="388" t="s">
        <v>20</v>
      </c>
      <c r="AG3" s="396" t="s">
        <v>49</v>
      </c>
      <c r="AH3" s="396"/>
      <c r="AI3" s="397"/>
      <c r="AJ3" s="403" t="s">
        <v>23</v>
      </c>
      <c r="AK3" s="405" t="s">
        <v>50</v>
      </c>
      <c r="AL3" s="375" t="s">
        <v>51</v>
      </c>
      <c r="AM3" s="375"/>
      <c r="AN3" s="399"/>
      <c r="AO3" s="375"/>
      <c r="AP3" s="375"/>
      <c r="AQ3" s="375"/>
      <c r="AR3" s="363" t="s">
        <v>52</v>
      </c>
      <c r="AS3" s="364"/>
      <c r="AT3" s="364"/>
      <c r="AU3" s="364"/>
      <c r="AV3" s="14"/>
      <c r="AW3" s="363" t="s">
        <v>53</v>
      </c>
      <c r="AX3" s="364"/>
      <c r="AY3" s="364"/>
      <c r="AZ3" s="364"/>
      <c r="BA3" s="365"/>
      <c r="BB3" s="363" t="s">
        <v>27</v>
      </c>
      <c r="BC3" s="365"/>
      <c r="BD3" s="14"/>
      <c r="BE3" s="14"/>
      <c r="BF3" s="14"/>
      <c r="BG3" s="366" t="s">
        <v>31</v>
      </c>
      <c r="BH3" s="367"/>
      <c r="BI3" s="368"/>
      <c r="BJ3" s="366" t="s">
        <v>32</v>
      </c>
      <c r="BK3" s="367"/>
      <c r="BL3" s="368"/>
      <c r="BM3" s="375"/>
      <c r="BN3" s="399"/>
      <c r="BO3" s="376"/>
      <c r="BP3" s="401" t="s">
        <v>54</v>
      </c>
      <c r="BQ3" s="364" t="s">
        <v>55</v>
      </c>
      <c r="BR3" s="364"/>
      <c r="BS3" s="365"/>
      <c r="BT3" s="384" t="s">
        <v>56</v>
      </c>
      <c r="BU3" s="384"/>
      <c r="BV3" s="385" t="s">
        <v>57</v>
      </c>
      <c r="BW3" s="385"/>
      <c r="BX3" s="385" t="s">
        <v>58</v>
      </c>
      <c r="BY3" s="407"/>
      <c r="BZ3" s="385"/>
      <c r="CA3" s="386"/>
    </row>
    <row r="4" spans="1:122" s="10" customFormat="1" ht="138" customHeight="1" x14ac:dyDescent="0.2">
      <c r="A4" s="421"/>
      <c r="B4" s="421"/>
      <c r="C4" s="421"/>
      <c r="D4" s="423"/>
      <c r="E4" s="423"/>
      <c r="F4" s="387"/>
      <c r="G4" s="387"/>
      <c r="H4" s="387"/>
      <c r="I4" s="387"/>
      <c r="J4" s="4" t="s">
        <v>59</v>
      </c>
      <c r="K4" s="4" t="s">
        <v>60</v>
      </c>
      <c r="L4" s="419"/>
      <c r="M4" s="15" t="s">
        <v>61</v>
      </c>
      <c r="N4" s="16" t="s">
        <v>62</v>
      </c>
      <c r="O4" s="16" t="s">
        <v>63</v>
      </c>
      <c r="P4" s="16" t="s">
        <v>64</v>
      </c>
      <c r="Q4" s="16" t="s">
        <v>65</v>
      </c>
      <c r="R4" s="16" t="s">
        <v>66</v>
      </c>
      <c r="S4" s="1" t="s">
        <v>10</v>
      </c>
      <c r="T4" s="1" t="s">
        <v>11</v>
      </c>
      <c r="U4" s="1" t="s">
        <v>12</v>
      </c>
      <c r="V4" s="1" t="s">
        <v>10</v>
      </c>
      <c r="W4" s="1" t="s">
        <v>11</v>
      </c>
      <c r="X4" s="1" t="s">
        <v>12</v>
      </c>
      <c r="Y4" s="389"/>
      <c r="Z4" s="417"/>
      <c r="AA4" s="388"/>
      <c r="AB4" s="388"/>
      <c r="AC4" s="389"/>
      <c r="AD4" s="1" t="s">
        <v>21</v>
      </c>
      <c r="AE4" s="2" t="s">
        <v>22</v>
      </c>
      <c r="AF4" s="388"/>
      <c r="AG4" s="17" t="s">
        <v>67</v>
      </c>
      <c r="AH4" s="17" t="s">
        <v>68</v>
      </c>
      <c r="AI4" s="18" t="s">
        <v>69</v>
      </c>
      <c r="AJ4" s="404"/>
      <c r="AK4" s="406"/>
      <c r="AL4" s="3" t="s">
        <v>25</v>
      </c>
      <c r="AM4" s="3" t="s">
        <v>26</v>
      </c>
      <c r="AN4" s="3" t="s">
        <v>12</v>
      </c>
      <c r="AO4" s="3" t="s">
        <v>25</v>
      </c>
      <c r="AP4" s="3" t="s">
        <v>26</v>
      </c>
      <c r="AQ4" s="3" t="s">
        <v>12</v>
      </c>
      <c r="AR4" s="7">
        <v>2007</v>
      </c>
      <c r="AS4" s="7">
        <v>2008</v>
      </c>
      <c r="AT4" s="7">
        <v>2009</v>
      </c>
      <c r="AU4" s="7">
        <v>2010</v>
      </c>
      <c r="AV4" s="7">
        <v>2011</v>
      </c>
      <c r="AW4" s="4" t="s">
        <v>70</v>
      </c>
      <c r="AX4" s="4" t="s">
        <v>71</v>
      </c>
      <c r="AY4" s="4" t="s">
        <v>72</v>
      </c>
      <c r="AZ4" s="4" t="s">
        <v>73</v>
      </c>
      <c r="BA4" s="4" t="s">
        <v>74</v>
      </c>
      <c r="BB4" s="4" t="s">
        <v>28</v>
      </c>
      <c r="BC4" s="4" t="s">
        <v>29</v>
      </c>
      <c r="BD4" s="4" t="s">
        <v>75</v>
      </c>
      <c r="BE4" s="4" t="s">
        <v>76</v>
      </c>
      <c r="BF4" s="4" t="s">
        <v>12</v>
      </c>
      <c r="BG4" s="3" t="s">
        <v>25</v>
      </c>
      <c r="BH4" s="3" t="s">
        <v>26</v>
      </c>
      <c r="BI4" s="3" t="s">
        <v>12</v>
      </c>
      <c r="BJ4" s="3" t="s">
        <v>25</v>
      </c>
      <c r="BK4" s="3" t="s">
        <v>26</v>
      </c>
      <c r="BL4" s="3" t="s">
        <v>12</v>
      </c>
      <c r="BM4" s="375"/>
      <c r="BN4" s="399"/>
      <c r="BO4" s="376"/>
      <c r="BP4" s="402"/>
      <c r="BQ4" s="5" t="s">
        <v>77</v>
      </c>
      <c r="BR4" s="4" t="s">
        <v>78</v>
      </c>
      <c r="BS4" s="4" t="s">
        <v>79</v>
      </c>
      <c r="BT4" s="19" t="s">
        <v>80</v>
      </c>
      <c r="BU4" s="20" t="s">
        <v>81</v>
      </c>
      <c r="BV4" s="21" t="s">
        <v>80</v>
      </c>
      <c r="BW4" s="22" t="s">
        <v>82</v>
      </c>
      <c r="BX4" s="23" t="s">
        <v>83</v>
      </c>
      <c r="BY4" s="24" t="s">
        <v>84</v>
      </c>
      <c r="BZ4" s="385"/>
      <c r="CA4" s="387"/>
    </row>
    <row r="6" spans="1:122" s="53" customFormat="1" ht="336" x14ac:dyDescent="0.2">
      <c r="A6" s="28"/>
      <c r="B6" s="29">
        <v>17</v>
      </c>
      <c r="C6" s="29">
        <v>18</v>
      </c>
      <c r="D6" s="29">
        <v>6</v>
      </c>
      <c r="E6" s="29"/>
      <c r="F6" s="30" t="s">
        <v>33</v>
      </c>
      <c r="G6" s="31" t="s">
        <v>34</v>
      </c>
      <c r="H6" s="29">
        <v>2008</v>
      </c>
      <c r="I6" s="29" t="s">
        <v>85</v>
      </c>
      <c r="J6" s="28" t="s">
        <v>86</v>
      </c>
      <c r="K6" s="32" t="s">
        <v>87</v>
      </c>
      <c r="L6" s="28">
        <v>6</v>
      </c>
      <c r="M6" s="29">
        <v>2</v>
      </c>
      <c r="N6" s="33" t="s">
        <v>88</v>
      </c>
      <c r="O6" s="29" t="s">
        <v>88</v>
      </c>
      <c r="P6" s="29">
        <v>668</v>
      </c>
      <c r="Q6" s="28" t="s">
        <v>89</v>
      </c>
      <c r="R6" s="29" t="s">
        <v>90</v>
      </c>
      <c r="S6" s="34"/>
      <c r="T6" s="34"/>
      <c r="U6" s="34"/>
      <c r="V6" s="34"/>
      <c r="W6" s="34"/>
      <c r="X6" s="34"/>
      <c r="Y6" s="34"/>
      <c r="Z6" s="34"/>
      <c r="AA6" s="34"/>
      <c r="AB6" s="34"/>
      <c r="AC6" s="35"/>
      <c r="AD6" s="34"/>
      <c r="AE6" s="36"/>
      <c r="AF6" s="36"/>
      <c r="AG6" s="37" t="s">
        <v>261</v>
      </c>
      <c r="AH6" s="37" t="s">
        <v>261</v>
      </c>
      <c r="AI6" s="37" t="s">
        <v>261</v>
      </c>
      <c r="AJ6" s="38"/>
      <c r="AK6" s="39">
        <v>1</v>
      </c>
      <c r="AL6" s="36">
        <v>6897266</v>
      </c>
      <c r="AM6" s="40">
        <v>6897266</v>
      </c>
      <c r="AN6" s="36">
        <v>13794532</v>
      </c>
      <c r="AO6" s="36">
        <f>AQ6/2</f>
        <v>12845.99</v>
      </c>
      <c r="AP6" s="36">
        <f>AQ6/2</f>
        <v>12845.99</v>
      </c>
      <c r="AQ6" s="41">
        <v>25691.98</v>
      </c>
      <c r="AR6" s="36">
        <v>0</v>
      </c>
      <c r="AS6" s="36">
        <v>0</v>
      </c>
      <c r="AT6" s="36">
        <v>0</v>
      </c>
      <c r="AU6" s="36">
        <v>0</v>
      </c>
      <c r="AV6" s="36">
        <v>0</v>
      </c>
      <c r="AW6" s="36">
        <v>0</v>
      </c>
      <c r="AX6" s="36">
        <v>0</v>
      </c>
      <c r="AY6" s="36">
        <v>0</v>
      </c>
      <c r="AZ6" s="36">
        <v>0</v>
      </c>
      <c r="BA6" s="36">
        <v>0</v>
      </c>
      <c r="BB6" s="36">
        <v>0</v>
      </c>
      <c r="BC6" s="36">
        <v>0</v>
      </c>
      <c r="BD6" s="42">
        <v>25691.98</v>
      </c>
      <c r="BE6" s="36"/>
      <c r="BF6" s="36">
        <f>AR6+AS6+AT6+AU6+AV6+BA6+BB6+BC6+BD6+BE6</f>
        <v>25691.98</v>
      </c>
      <c r="BG6" s="42">
        <f>BI6/2</f>
        <v>12845.99</v>
      </c>
      <c r="BH6" s="42">
        <f>BI6/2</f>
        <v>12845.99</v>
      </c>
      <c r="BI6" s="42">
        <v>25691.98</v>
      </c>
      <c r="BJ6" s="43">
        <v>0</v>
      </c>
      <c r="BK6" s="43">
        <v>0</v>
      </c>
      <c r="BL6" s="42">
        <v>0</v>
      </c>
      <c r="BM6" s="44">
        <f t="shared" ref="BM6" si="0">BI6/AQ6</f>
        <v>1</v>
      </c>
      <c r="BN6" s="45" t="s">
        <v>262</v>
      </c>
      <c r="BO6" s="36">
        <v>0</v>
      </c>
      <c r="BP6" s="46" t="s">
        <v>203</v>
      </c>
      <c r="BQ6" s="47" t="s">
        <v>259</v>
      </c>
      <c r="BR6" s="48"/>
      <c r="BS6" s="48"/>
      <c r="BT6" s="49">
        <v>41294</v>
      </c>
      <c r="BU6" s="49">
        <v>41393</v>
      </c>
      <c r="BV6" s="49">
        <v>41353</v>
      </c>
      <c r="BW6" s="49">
        <v>41403</v>
      </c>
      <c r="BX6" s="49"/>
      <c r="BY6" s="38"/>
      <c r="BZ6" s="38" t="s">
        <v>263</v>
      </c>
      <c r="CA6" s="312" t="s">
        <v>237</v>
      </c>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1"/>
      <c r="DQ6" s="52"/>
      <c r="DR6" s="52"/>
    </row>
    <row r="8" spans="1:122" ht="57.75" customHeight="1" x14ac:dyDescent="0.2">
      <c r="B8" s="358" t="s">
        <v>234</v>
      </c>
      <c r="C8" s="358"/>
      <c r="D8" s="358"/>
      <c r="E8" s="358"/>
      <c r="F8" s="358"/>
    </row>
    <row r="10" spans="1:122" x14ac:dyDescent="0.2">
      <c r="A10" s="380" t="s">
        <v>0</v>
      </c>
      <c r="B10" s="380" t="s">
        <v>1</v>
      </c>
      <c r="C10" s="380" t="s">
        <v>2</v>
      </c>
      <c r="D10" s="382" t="s">
        <v>3</v>
      </c>
      <c r="E10" s="382" t="s">
        <v>4</v>
      </c>
      <c r="F10" s="378" t="s">
        <v>5</v>
      </c>
      <c r="G10" s="378" t="s">
        <v>6</v>
      </c>
      <c r="H10" s="393" t="s">
        <v>56</v>
      </c>
      <c r="I10" s="393"/>
      <c r="J10" s="394" t="s">
        <v>57</v>
      </c>
      <c r="K10" s="395"/>
      <c r="L10" s="394" t="s">
        <v>58</v>
      </c>
      <c r="M10" s="394"/>
    </row>
    <row r="11" spans="1:122" ht="87.6" customHeight="1" x14ac:dyDescent="0.2">
      <c r="A11" s="381"/>
      <c r="B11" s="381"/>
      <c r="C11" s="381"/>
      <c r="D11" s="383"/>
      <c r="E11" s="383"/>
      <c r="F11" s="379"/>
      <c r="G11" s="379"/>
      <c r="H11" s="25" t="s">
        <v>80</v>
      </c>
      <c r="I11" s="26" t="s">
        <v>81</v>
      </c>
      <c r="J11" s="27" t="s">
        <v>80</v>
      </c>
      <c r="K11" s="55" t="s">
        <v>82</v>
      </c>
      <c r="L11" s="56" t="s">
        <v>83</v>
      </c>
      <c r="M11" s="56" t="s">
        <v>84</v>
      </c>
    </row>
    <row r="13" spans="1:122" ht="66" customHeight="1" x14ac:dyDescent="0.2">
      <c r="A13" s="28">
        <v>288</v>
      </c>
      <c r="B13" s="29">
        <v>17</v>
      </c>
      <c r="C13" s="29">
        <v>18</v>
      </c>
      <c r="D13" s="29">
        <v>6</v>
      </c>
      <c r="E13" s="29">
        <v>4</v>
      </c>
      <c r="F13" s="31" t="s">
        <v>91</v>
      </c>
      <c r="G13" s="31" t="s">
        <v>92</v>
      </c>
      <c r="H13" s="345">
        <v>40483</v>
      </c>
      <c r="I13" s="345"/>
      <c r="J13" s="345">
        <v>40664</v>
      </c>
      <c r="K13" s="345">
        <v>40695</v>
      </c>
      <c r="L13" s="332"/>
      <c r="M13" s="332"/>
      <c r="N13" s="357" t="s">
        <v>234</v>
      </c>
      <c r="O13" s="358"/>
      <c r="P13" s="348" t="s">
        <v>283</v>
      </c>
      <c r="Q13" s="350"/>
    </row>
    <row r="14" spans="1:122" ht="67.5" customHeight="1" x14ac:dyDescent="0.2">
      <c r="A14" s="28">
        <v>288</v>
      </c>
      <c r="B14" s="29">
        <v>17</v>
      </c>
      <c r="C14" s="29">
        <v>18</v>
      </c>
      <c r="D14" s="29">
        <v>6</v>
      </c>
      <c r="E14" s="29">
        <v>5</v>
      </c>
      <c r="F14" s="31" t="s">
        <v>93</v>
      </c>
      <c r="G14" s="31" t="s">
        <v>94</v>
      </c>
      <c r="H14" s="345">
        <v>40575</v>
      </c>
      <c r="I14" s="346"/>
      <c r="J14" s="345">
        <v>40634</v>
      </c>
      <c r="K14" s="345">
        <v>40695</v>
      </c>
      <c r="L14" s="332"/>
      <c r="M14" s="332"/>
      <c r="N14" s="357"/>
      <c r="O14" s="358"/>
      <c r="P14" s="354"/>
      <c r="Q14" s="356"/>
    </row>
    <row r="16" spans="1:122" ht="42.75" customHeight="1" x14ac:dyDescent="0.2">
      <c r="B16" s="358" t="s">
        <v>222</v>
      </c>
      <c r="C16" s="358"/>
      <c r="D16" s="358"/>
      <c r="E16" s="358"/>
      <c r="F16" s="358"/>
    </row>
    <row r="17" spans="1:35" ht="12" customHeight="1" x14ac:dyDescent="0.2">
      <c r="B17" s="311"/>
      <c r="C17" s="311"/>
      <c r="D17" s="311"/>
      <c r="E17" s="311"/>
      <c r="F17" s="311"/>
    </row>
    <row r="18" spans="1:35" ht="42.6" customHeight="1" x14ac:dyDescent="0.2">
      <c r="H18" s="375" t="s">
        <v>24</v>
      </c>
      <c r="I18" s="375"/>
      <c r="J18" s="375"/>
      <c r="K18" s="376" t="s">
        <v>36</v>
      </c>
      <c r="L18" s="376"/>
      <c r="M18" s="376"/>
      <c r="N18" s="376"/>
      <c r="O18" s="376"/>
      <c r="P18" s="376"/>
      <c r="Q18" s="376"/>
      <c r="R18" s="376"/>
      <c r="S18" s="376"/>
      <c r="T18" s="376"/>
      <c r="U18" s="369" t="s">
        <v>27</v>
      </c>
      <c r="V18" s="370"/>
      <c r="W18" s="370"/>
      <c r="X18" s="370"/>
      <c r="Y18" s="371"/>
      <c r="Z18" s="377" t="s">
        <v>30</v>
      </c>
      <c r="AA18" s="377"/>
      <c r="AB18" s="377"/>
      <c r="AC18" s="377"/>
      <c r="AD18" s="377"/>
      <c r="AE18" s="377"/>
    </row>
    <row r="19" spans="1:35" ht="37.15" customHeight="1" x14ac:dyDescent="0.2">
      <c r="A19" s="380" t="s">
        <v>0</v>
      </c>
      <c r="B19" s="380" t="s">
        <v>1</v>
      </c>
      <c r="C19" s="380" t="s">
        <v>2</v>
      </c>
      <c r="D19" s="382" t="s">
        <v>3</v>
      </c>
      <c r="E19" s="382" t="s">
        <v>4</v>
      </c>
      <c r="F19" s="378" t="s">
        <v>5</v>
      </c>
      <c r="G19" s="378" t="s">
        <v>6</v>
      </c>
      <c r="H19" s="375"/>
      <c r="I19" s="375"/>
      <c r="J19" s="375"/>
      <c r="K19" s="363" t="s">
        <v>52</v>
      </c>
      <c r="L19" s="364"/>
      <c r="M19" s="364"/>
      <c r="N19" s="364"/>
      <c r="O19" s="14"/>
      <c r="P19" s="363" t="s">
        <v>53</v>
      </c>
      <c r="Q19" s="364"/>
      <c r="R19" s="364"/>
      <c r="S19" s="364"/>
      <c r="T19" s="365"/>
      <c r="U19" s="372"/>
      <c r="V19" s="373"/>
      <c r="W19" s="373"/>
      <c r="X19" s="373"/>
      <c r="Y19" s="374"/>
      <c r="Z19" s="366" t="s">
        <v>31</v>
      </c>
      <c r="AA19" s="367"/>
      <c r="AB19" s="368"/>
      <c r="AC19" s="366" t="s">
        <v>32</v>
      </c>
      <c r="AD19" s="367"/>
      <c r="AE19" s="368"/>
    </row>
    <row r="20" spans="1:35" ht="79.150000000000006" customHeight="1" x14ac:dyDescent="0.2">
      <c r="A20" s="381"/>
      <c r="B20" s="381"/>
      <c r="C20" s="381"/>
      <c r="D20" s="383"/>
      <c r="E20" s="383"/>
      <c r="F20" s="379"/>
      <c r="G20" s="379"/>
      <c r="H20" s="3" t="s">
        <v>25</v>
      </c>
      <c r="I20" s="3" t="s">
        <v>26</v>
      </c>
      <c r="J20" s="3" t="s">
        <v>12</v>
      </c>
      <c r="K20" s="7">
        <v>2007</v>
      </c>
      <c r="L20" s="7">
        <v>2008</v>
      </c>
      <c r="M20" s="7">
        <v>2009</v>
      </c>
      <c r="N20" s="7">
        <v>2010</v>
      </c>
      <c r="O20" s="7">
        <v>2011</v>
      </c>
      <c r="P20" s="4" t="s">
        <v>70</v>
      </c>
      <c r="Q20" s="4" t="s">
        <v>71</v>
      </c>
      <c r="R20" s="4" t="s">
        <v>72</v>
      </c>
      <c r="S20" s="4" t="s">
        <v>73</v>
      </c>
      <c r="T20" s="4" t="s">
        <v>74</v>
      </c>
      <c r="U20" s="4" t="s">
        <v>28</v>
      </c>
      <c r="V20" s="4" t="s">
        <v>29</v>
      </c>
      <c r="W20" s="4" t="s">
        <v>75</v>
      </c>
      <c r="X20" s="4" t="s">
        <v>76</v>
      </c>
      <c r="Y20" s="4" t="s">
        <v>12</v>
      </c>
      <c r="Z20" s="3" t="s">
        <v>25</v>
      </c>
      <c r="AA20" s="3" t="s">
        <v>26</v>
      </c>
      <c r="AB20" s="3" t="s">
        <v>12</v>
      </c>
      <c r="AC20" s="3" t="s">
        <v>25</v>
      </c>
      <c r="AD20" s="3" t="s">
        <v>26</v>
      </c>
      <c r="AE20" s="3" t="s">
        <v>12</v>
      </c>
    </row>
    <row r="22" spans="1:35" ht="200.25" customHeight="1" x14ac:dyDescent="0.2">
      <c r="A22" s="57">
        <v>291</v>
      </c>
      <c r="B22" s="58">
        <v>17</v>
      </c>
      <c r="C22" s="58">
        <v>18</v>
      </c>
      <c r="D22" s="58">
        <v>8</v>
      </c>
      <c r="E22" s="58">
        <v>1</v>
      </c>
      <c r="F22" s="59" t="s">
        <v>95</v>
      </c>
      <c r="G22" s="60" t="s">
        <v>96</v>
      </c>
      <c r="H22" s="61">
        <f>J22/2</f>
        <v>215000</v>
      </c>
      <c r="I22" s="61">
        <f>J22/2</f>
        <v>215000</v>
      </c>
      <c r="J22" s="62">
        <v>430000</v>
      </c>
      <c r="K22" s="61">
        <v>0</v>
      </c>
      <c r="L22" s="61">
        <v>0</v>
      </c>
      <c r="M22" s="61">
        <v>0</v>
      </c>
      <c r="N22" s="61">
        <v>427029.51</v>
      </c>
      <c r="O22" s="61">
        <v>0</v>
      </c>
      <c r="P22" s="61">
        <v>0</v>
      </c>
      <c r="Q22" s="61">
        <v>0</v>
      </c>
      <c r="R22" s="61">
        <v>0</v>
      </c>
      <c r="S22" s="61">
        <v>0</v>
      </c>
      <c r="T22" s="61">
        <v>0</v>
      </c>
      <c r="U22" s="61"/>
      <c r="V22" s="61"/>
      <c r="W22" s="61"/>
      <c r="X22" s="61"/>
      <c r="Y22" s="61"/>
      <c r="Z22" s="61">
        <v>213514.76</v>
      </c>
      <c r="AA22" s="61">
        <v>213514.76</v>
      </c>
      <c r="AB22" s="61">
        <v>427029.52</v>
      </c>
      <c r="AC22" s="64">
        <v>0</v>
      </c>
      <c r="AD22" s="64">
        <v>0</v>
      </c>
      <c r="AE22" s="61">
        <f>J22-AB22</f>
        <v>2970.4799999999814</v>
      </c>
      <c r="AF22" s="359" t="s">
        <v>97</v>
      </c>
      <c r="AG22" s="360"/>
      <c r="AH22" s="413" t="s">
        <v>273</v>
      </c>
      <c r="AI22" s="413"/>
    </row>
    <row r="25" spans="1:35" ht="148.5" customHeight="1" x14ac:dyDescent="0.2">
      <c r="A25" s="361" t="s">
        <v>235</v>
      </c>
      <c r="B25" s="361"/>
      <c r="C25" s="361"/>
      <c r="D25" s="361"/>
      <c r="E25" s="361"/>
      <c r="F25" s="361"/>
      <c r="G25" s="361"/>
      <c r="H25" s="361"/>
      <c r="I25" s="361"/>
      <c r="K25" s="348" t="s">
        <v>247</v>
      </c>
      <c r="L25" s="349"/>
      <c r="M25" s="349"/>
      <c r="N25" s="349"/>
      <c r="O25" s="349"/>
      <c r="P25" s="349"/>
      <c r="Q25" s="350"/>
    </row>
    <row r="26" spans="1:35" x14ac:dyDescent="0.2">
      <c r="K26" s="351"/>
      <c r="L26" s="352"/>
      <c r="M26" s="352"/>
      <c r="N26" s="352"/>
      <c r="O26" s="352"/>
      <c r="P26" s="352"/>
      <c r="Q26" s="353"/>
    </row>
    <row r="27" spans="1:35" s="291" customFormat="1" ht="82.5" customHeight="1" x14ac:dyDescent="0.25">
      <c r="A27" s="362" t="s">
        <v>236</v>
      </c>
      <c r="B27" s="362"/>
      <c r="C27" s="362"/>
      <c r="D27" s="362"/>
      <c r="E27" s="362"/>
      <c r="F27" s="362"/>
      <c r="G27" s="362"/>
      <c r="H27" s="362"/>
      <c r="I27" s="362"/>
      <c r="K27" s="354"/>
      <c r="L27" s="355"/>
      <c r="M27" s="355"/>
      <c r="N27" s="355"/>
      <c r="O27" s="355"/>
      <c r="P27" s="355"/>
      <c r="Q27" s="356"/>
    </row>
  </sheetData>
  <sheetProtection algorithmName="SHA-512" hashValue="buRBN5w7GHsd7GjEEyCjkYcPQr+jPcHe57kOVoEFOzAaAD87pciMtSmYK31yFOtmH+b5yte2J7MuTUe5XqJ6cg==" saltValue="eaxLel3SgjrNQOHaLUZr6w==" spinCount="100000" sheet="1" objects="1" scenarios="1"/>
  <mergeCells count="84">
    <mergeCell ref="P13:Q14"/>
    <mergeCell ref="AH22:AI22"/>
    <mergeCell ref="A1:F1"/>
    <mergeCell ref="B8:F8"/>
    <mergeCell ref="Z2:Z4"/>
    <mergeCell ref="AA2:AA4"/>
    <mergeCell ref="H3:H4"/>
    <mergeCell ref="I3:I4"/>
    <mergeCell ref="J3:K3"/>
    <mergeCell ref="L3:L4"/>
    <mergeCell ref="A3:A4"/>
    <mergeCell ref="B3:B4"/>
    <mergeCell ref="C3:C4"/>
    <mergeCell ref="D3:D4"/>
    <mergeCell ref="E3:E4"/>
    <mergeCell ref="F2:M2"/>
    <mergeCell ref="N2:R2"/>
    <mergeCell ref="S2:X2"/>
    <mergeCell ref="A10:A11"/>
    <mergeCell ref="B10:B11"/>
    <mergeCell ref="C10:C11"/>
    <mergeCell ref="D10:D11"/>
    <mergeCell ref="E10:E11"/>
    <mergeCell ref="N3:O3"/>
    <mergeCell ref="P3:R3"/>
    <mergeCell ref="V3:X3"/>
    <mergeCell ref="F3:F4"/>
    <mergeCell ref="Y2:Y4"/>
    <mergeCell ref="CA3:CA4"/>
    <mergeCell ref="AW3:BA3"/>
    <mergeCell ref="BB3:BC3"/>
    <mergeCell ref="BG3:BI3"/>
    <mergeCell ref="BJ3:BL3"/>
    <mergeCell ref="BP3:BP4"/>
    <mergeCell ref="BQ3:BS3"/>
    <mergeCell ref="BG2:BL2"/>
    <mergeCell ref="BM2:BM4"/>
    <mergeCell ref="BN2:BN4"/>
    <mergeCell ref="AJ3:AJ4"/>
    <mergeCell ref="AK3:AK4"/>
    <mergeCell ref="BZ2:BZ4"/>
    <mergeCell ref="BX3:BY3"/>
    <mergeCell ref="AD3:AE3"/>
    <mergeCell ref="AF3:AF4"/>
    <mergeCell ref="AG3:AI3"/>
    <mergeCell ref="BO2:BO4"/>
    <mergeCell ref="BT2:BY2"/>
    <mergeCell ref="AL3:AN3"/>
    <mergeCell ref="AR3:AU3"/>
    <mergeCell ref="AD2:AF2"/>
    <mergeCell ref="AO2:AQ3"/>
    <mergeCell ref="AR2:BA2"/>
    <mergeCell ref="B19:B20"/>
    <mergeCell ref="D19:D20"/>
    <mergeCell ref="E19:E20"/>
    <mergeCell ref="BT3:BU3"/>
    <mergeCell ref="BV3:BW3"/>
    <mergeCell ref="F10:F11"/>
    <mergeCell ref="G3:G4"/>
    <mergeCell ref="AB2:AB4"/>
    <mergeCell ref="AC2:AC4"/>
    <mergeCell ref="S3:U3"/>
    <mergeCell ref="G10:G11"/>
    <mergeCell ref="H10:I10"/>
    <mergeCell ref="J10:K10"/>
    <mergeCell ref="L10:M10"/>
    <mergeCell ref="B16:F16"/>
    <mergeCell ref="C19:C20"/>
    <mergeCell ref="K25:Q27"/>
    <mergeCell ref="N13:O14"/>
    <mergeCell ref="AF22:AG22"/>
    <mergeCell ref="A25:I25"/>
    <mergeCell ref="A27:I27"/>
    <mergeCell ref="K19:N19"/>
    <mergeCell ref="P19:T19"/>
    <mergeCell ref="Z19:AB19"/>
    <mergeCell ref="AC19:AE19"/>
    <mergeCell ref="U18:Y19"/>
    <mergeCell ref="H18:J19"/>
    <mergeCell ref="K18:T18"/>
    <mergeCell ref="Z18:AE18"/>
    <mergeCell ref="F19:F20"/>
    <mergeCell ref="G19:G20"/>
    <mergeCell ref="A19:A20"/>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P33"/>
  <sheetViews>
    <sheetView topLeftCell="A21" zoomScale="90" zoomScaleNormal="90" workbookViewId="0">
      <selection activeCell="I21" sqref="I21:I22"/>
    </sheetView>
  </sheetViews>
  <sheetFormatPr baseColWidth="10" defaultRowHeight="15" x14ac:dyDescent="0.25"/>
  <cols>
    <col min="1" max="6" width="5" customWidth="1"/>
    <col min="7" max="7" width="18.140625" customWidth="1"/>
    <col min="8" max="8" width="17.42578125" customWidth="1"/>
    <col min="9" max="9" width="11.7109375" bestFit="1" customWidth="1"/>
    <col min="11" max="11" width="16.42578125" customWidth="1"/>
    <col min="12" max="12" width="14.85546875" customWidth="1"/>
    <col min="13" max="13" width="14.140625" customWidth="1"/>
    <col min="14" max="14" width="11.7109375" bestFit="1" customWidth="1"/>
    <col min="17" max="17" width="7.85546875" customWidth="1"/>
    <col min="18" max="18" width="17" customWidth="1"/>
    <col min="19" max="19" width="20.7109375" customWidth="1"/>
    <col min="20" max="20" width="11.7109375" bestFit="1" customWidth="1"/>
    <col min="21" max="21" width="13.140625" customWidth="1"/>
    <col min="22" max="23" width="11.7109375" bestFit="1" customWidth="1"/>
    <col min="24" max="24" width="18.7109375" customWidth="1"/>
    <col min="25" max="25" width="17.42578125" customWidth="1"/>
    <col min="26" max="26" width="14.42578125" customWidth="1"/>
    <col min="27" max="36" width="11.7109375" bestFit="1" customWidth="1"/>
    <col min="38" max="38" width="11.7109375" bestFit="1" customWidth="1"/>
    <col min="39" max="40" width="13.42578125" bestFit="1" customWidth="1"/>
    <col min="41" max="41" width="14.42578125" bestFit="1" customWidth="1"/>
    <col min="42" max="43" width="11.7109375" bestFit="1" customWidth="1"/>
    <col min="44" max="44" width="12" bestFit="1" customWidth="1"/>
    <col min="45" max="47" width="11.7109375" bestFit="1" customWidth="1"/>
    <col min="48" max="48" width="12" bestFit="1" customWidth="1"/>
    <col min="49" max="54" width="11.7109375" bestFit="1" customWidth="1"/>
    <col min="55" max="55" width="12.7109375" customWidth="1"/>
    <col min="57" max="57" width="13.140625" customWidth="1"/>
    <col min="59" max="59" width="12.7109375" customWidth="1"/>
    <col min="60" max="60" width="11.7109375" bestFit="1" customWidth="1"/>
    <col min="61" max="61" width="13.5703125" customWidth="1"/>
    <col min="62" max="62" width="12" bestFit="1" customWidth="1"/>
    <col min="63" max="66" width="11.7109375" bestFit="1" customWidth="1"/>
    <col min="73" max="77" width="11.7109375" bestFit="1" customWidth="1"/>
    <col min="79" max="79" width="14.28515625" customWidth="1"/>
    <col min="80" max="80" width="57.7109375" customWidth="1"/>
    <col min="81" max="81" width="7.5703125" customWidth="1"/>
  </cols>
  <sheetData>
    <row r="1" spans="2:120" ht="58.5" customHeight="1" x14ac:dyDescent="0.25">
      <c r="B1" s="430" t="s">
        <v>125</v>
      </c>
      <c r="C1" s="430"/>
      <c r="D1" s="430"/>
      <c r="E1" s="430"/>
      <c r="F1" s="430"/>
      <c r="G1" s="430"/>
    </row>
    <row r="2" spans="2:120" s="10" customFormat="1" ht="25.5" customHeight="1" x14ac:dyDescent="0.2">
      <c r="B2" s="9"/>
      <c r="G2" s="376"/>
      <c r="H2" s="376"/>
      <c r="I2" s="376"/>
      <c r="J2" s="376"/>
      <c r="K2" s="376"/>
      <c r="L2" s="376"/>
      <c r="M2" s="376"/>
      <c r="N2" s="376"/>
      <c r="O2" s="408" t="s">
        <v>35</v>
      </c>
      <c r="P2" s="409"/>
      <c r="Q2" s="409"/>
      <c r="R2" s="409"/>
      <c r="S2" s="410"/>
      <c r="T2" s="388" t="s">
        <v>7</v>
      </c>
      <c r="U2" s="388"/>
      <c r="V2" s="388"/>
      <c r="W2" s="388"/>
      <c r="X2" s="388"/>
      <c r="Y2" s="388"/>
      <c r="Z2" s="389" t="s">
        <v>13</v>
      </c>
      <c r="AA2" s="415" t="s">
        <v>14</v>
      </c>
      <c r="AB2" s="388" t="s">
        <v>15</v>
      </c>
      <c r="AC2" s="388" t="s">
        <v>16</v>
      </c>
      <c r="AD2" s="389" t="s">
        <v>17</v>
      </c>
      <c r="AE2" s="400" t="s">
        <v>18</v>
      </c>
      <c r="AF2" s="400"/>
      <c r="AG2" s="400"/>
      <c r="AH2" s="12"/>
      <c r="AI2" s="12"/>
      <c r="AJ2" s="12"/>
      <c r="AP2" s="375" t="s">
        <v>24</v>
      </c>
      <c r="AQ2" s="375"/>
      <c r="AR2" s="375"/>
      <c r="AS2" s="376" t="s">
        <v>36</v>
      </c>
      <c r="AT2" s="376"/>
      <c r="AU2" s="376"/>
      <c r="AV2" s="376"/>
      <c r="AW2" s="376"/>
      <c r="AX2" s="376"/>
      <c r="AY2" s="376"/>
      <c r="AZ2" s="376"/>
      <c r="BA2" s="376"/>
      <c r="BB2" s="376"/>
      <c r="BC2" s="4"/>
      <c r="BD2" s="4"/>
      <c r="BE2" s="4"/>
      <c r="BF2" s="4"/>
      <c r="BG2" s="4"/>
      <c r="BH2" s="377" t="s">
        <v>30</v>
      </c>
      <c r="BI2" s="377"/>
      <c r="BJ2" s="377"/>
      <c r="BK2" s="377"/>
      <c r="BL2" s="377"/>
      <c r="BM2" s="377"/>
      <c r="BN2" s="375" t="s">
        <v>37</v>
      </c>
      <c r="BO2" s="399" t="s">
        <v>38</v>
      </c>
      <c r="BP2" s="376" t="s">
        <v>39</v>
      </c>
      <c r="BQ2" s="5" t="s">
        <v>40</v>
      </c>
      <c r="BU2" s="398"/>
      <c r="BV2" s="398"/>
      <c r="BW2" s="398"/>
      <c r="BX2" s="398"/>
      <c r="BY2" s="398"/>
      <c r="BZ2" s="398"/>
      <c r="CA2" s="385" t="s">
        <v>41</v>
      </c>
    </row>
    <row r="3" spans="2:120" s="10" customFormat="1" ht="62.25" customHeight="1" x14ac:dyDescent="0.2">
      <c r="B3" s="420" t="s">
        <v>0</v>
      </c>
      <c r="C3" s="420" t="s">
        <v>1</v>
      </c>
      <c r="D3" s="420" t="s">
        <v>2</v>
      </c>
      <c r="E3" s="422" t="s">
        <v>3</v>
      </c>
      <c r="F3" s="422" t="s">
        <v>4</v>
      </c>
      <c r="G3" s="386" t="s">
        <v>5</v>
      </c>
      <c r="H3" s="386" t="s">
        <v>6</v>
      </c>
      <c r="I3" s="386" t="s">
        <v>42</v>
      </c>
      <c r="J3" s="386" t="s">
        <v>43</v>
      </c>
      <c r="K3" s="363" t="s">
        <v>44</v>
      </c>
      <c r="L3" s="365"/>
      <c r="M3" s="418" t="s">
        <v>45</v>
      </c>
      <c r="N3" s="13" t="s">
        <v>46</v>
      </c>
      <c r="O3" s="411" t="s">
        <v>47</v>
      </c>
      <c r="P3" s="412"/>
      <c r="Q3" s="366" t="s">
        <v>48</v>
      </c>
      <c r="R3" s="367"/>
      <c r="S3" s="368"/>
      <c r="T3" s="390" t="s">
        <v>8</v>
      </c>
      <c r="U3" s="391"/>
      <c r="V3" s="392"/>
      <c r="W3" s="390" t="s">
        <v>9</v>
      </c>
      <c r="X3" s="391"/>
      <c r="Y3" s="392"/>
      <c r="Z3" s="389"/>
      <c r="AA3" s="416"/>
      <c r="AB3" s="388"/>
      <c r="AC3" s="388"/>
      <c r="AD3" s="389"/>
      <c r="AE3" s="400" t="s">
        <v>19</v>
      </c>
      <c r="AF3" s="400"/>
      <c r="AG3" s="388" t="s">
        <v>20</v>
      </c>
      <c r="AH3" s="396" t="s">
        <v>49</v>
      </c>
      <c r="AI3" s="396"/>
      <c r="AJ3" s="397"/>
      <c r="AK3" s="403" t="s">
        <v>23</v>
      </c>
      <c r="AL3" s="405" t="s">
        <v>50</v>
      </c>
      <c r="AM3" s="375" t="s">
        <v>51</v>
      </c>
      <c r="AN3" s="375"/>
      <c r="AO3" s="399"/>
      <c r="AP3" s="375"/>
      <c r="AQ3" s="375"/>
      <c r="AR3" s="375"/>
      <c r="AS3" s="363" t="s">
        <v>52</v>
      </c>
      <c r="AT3" s="364"/>
      <c r="AU3" s="364"/>
      <c r="AV3" s="364"/>
      <c r="AW3" s="14"/>
      <c r="AX3" s="363" t="s">
        <v>53</v>
      </c>
      <c r="AY3" s="364"/>
      <c r="AZ3" s="364"/>
      <c r="BA3" s="364"/>
      <c r="BB3" s="365"/>
      <c r="BC3" s="363" t="s">
        <v>27</v>
      </c>
      <c r="BD3" s="365"/>
      <c r="BE3" s="14"/>
      <c r="BF3" s="14"/>
      <c r="BG3" s="14"/>
      <c r="BH3" s="366" t="s">
        <v>31</v>
      </c>
      <c r="BI3" s="367"/>
      <c r="BJ3" s="368"/>
      <c r="BK3" s="366" t="s">
        <v>32</v>
      </c>
      <c r="BL3" s="367"/>
      <c r="BM3" s="368"/>
      <c r="BN3" s="375"/>
      <c r="BO3" s="399"/>
      <c r="BP3" s="376"/>
      <c r="BQ3" s="401" t="s">
        <v>54</v>
      </c>
      <c r="BR3" s="364" t="s">
        <v>55</v>
      </c>
      <c r="BS3" s="364"/>
      <c r="BT3" s="365"/>
      <c r="BU3" s="384" t="s">
        <v>56</v>
      </c>
      <c r="BV3" s="384"/>
      <c r="BW3" s="385" t="s">
        <v>57</v>
      </c>
      <c r="BX3" s="385"/>
      <c r="BY3" s="385" t="s">
        <v>58</v>
      </c>
      <c r="BZ3" s="407"/>
      <c r="CA3" s="385"/>
      <c r="CB3" s="386"/>
    </row>
    <row r="4" spans="2:120" s="10" customFormat="1" ht="160.5" customHeight="1" x14ac:dyDescent="0.2">
      <c r="B4" s="421"/>
      <c r="C4" s="421"/>
      <c r="D4" s="421"/>
      <c r="E4" s="423"/>
      <c r="F4" s="423"/>
      <c r="G4" s="387"/>
      <c r="H4" s="387"/>
      <c r="I4" s="387"/>
      <c r="J4" s="387"/>
      <c r="K4" s="4" t="s">
        <v>59</v>
      </c>
      <c r="L4" s="4" t="s">
        <v>60</v>
      </c>
      <c r="M4" s="419"/>
      <c r="N4" s="15" t="s">
        <v>61</v>
      </c>
      <c r="O4" s="16" t="s">
        <v>62</v>
      </c>
      <c r="P4" s="16" t="s">
        <v>63</v>
      </c>
      <c r="Q4" s="16" t="s">
        <v>64</v>
      </c>
      <c r="R4" s="16" t="s">
        <v>65</v>
      </c>
      <c r="S4" s="16" t="s">
        <v>66</v>
      </c>
      <c r="T4" s="1" t="s">
        <v>10</v>
      </c>
      <c r="U4" s="1" t="s">
        <v>11</v>
      </c>
      <c r="V4" s="1" t="s">
        <v>12</v>
      </c>
      <c r="W4" s="1" t="s">
        <v>10</v>
      </c>
      <c r="X4" s="1" t="s">
        <v>11</v>
      </c>
      <c r="Y4" s="1" t="s">
        <v>12</v>
      </c>
      <c r="Z4" s="389"/>
      <c r="AA4" s="417"/>
      <c r="AB4" s="388"/>
      <c r="AC4" s="388"/>
      <c r="AD4" s="389"/>
      <c r="AE4" s="1" t="s">
        <v>21</v>
      </c>
      <c r="AF4" s="2" t="s">
        <v>22</v>
      </c>
      <c r="AG4" s="388"/>
      <c r="AH4" s="17" t="s">
        <v>67</v>
      </c>
      <c r="AI4" s="17" t="s">
        <v>68</v>
      </c>
      <c r="AJ4" s="18" t="s">
        <v>69</v>
      </c>
      <c r="AK4" s="404"/>
      <c r="AL4" s="406"/>
      <c r="AM4" s="3" t="s">
        <v>25</v>
      </c>
      <c r="AN4" s="3" t="s">
        <v>26</v>
      </c>
      <c r="AO4" s="3" t="s">
        <v>12</v>
      </c>
      <c r="AP4" s="3" t="s">
        <v>25</v>
      </c>
      <c r="AQ4" s="3" t="s">
        <v>26</v>
      </c>
      <c r="AR4" s="3" t="s">
        <v>12</v>
      </c>
      <c r="AS4" s="7">
        <v>2007</v>
      </c>
      <c r="AT4" s="7">
        <v>2008</v>
      </c>
      <c r="AU4" s="7">
        <v>2009</v>
      </c>
      <c r="AV4" s="7">
        <v>2010</v>
      </c>
      <c r="AW4" s="7">
        <v>2011</v>
      </c>
      <c r="AX4" s="4" t="s">
        <v>70</v>
      </c>
      <c r="AY4" s="4" t="s">
        <v>71</v>
      </c>
      <c r="AZ4" s="4" t="s">
        <v>72</v>
      </c>
      <c r="BA4" s="4" t="s">
        <v>73</v>
      </c>
      <c r="BB4" s="4" t="s">
        <v>74</v>
      </c>
      <c r="BC4" s="4" t="s">
        <v>28</v>
      </c>
      <c r="BD4" s="4" t="s">
        <v>29</v>
      </c>
      <c r="BE4" s="4" t="s">
        <v>75</v>
      </c>
      <c r="BF4" s="4" t="s">
        <v>76</v>
      </c>
      <c r="BG4" s="4" t="s">
        <v>12</v>
      </c>
      <c r="BH4" s="3" t="s">
        <v>25</v>
      </c>
      <c r="BI4" s="3" t="s">
        <v>26</v>
      </c>
      <c r="BJ4" s="3" t="s">
        <v>12</v>
      </c>
      <c r="BK4" s="3" t="s">
        <v>25</v>
      </c>
      <c r="BL4" s="3" t="s">
        <v>26</v>
      </c>
      <c r="BM4" s="3" t="s">
        <v>12</v>
      </c>
      <c r="BN4" s="375"/>
      <c r="BO4" s="399"/>
      <c r="BP4" s="376"/>
      <c r="BQ4" s="402"/>
      <c r="BR4" s="5" t="s">
        <v>77</v>
      </c>
      <c r="BS4" s="4" t="s">
        <v>78</v>
      </c>
      <c r="BT4" s="4" t="s">
        <v>79</v>
      </c>
      <c r="BU4" s="19" t="s">
        <v>80</v>
      </c>
      <c r="BV4" s="20" t="s">
        <v>81</v>
      </c>
      <c r="BW4" s="21" t="s">
        <v>80</v>
      </c>
      <c r="BX4" s="22" t="s">
        <v>82</v>
      </c>
      <c r="BY4" s="23" t="s">
        <v>83</v>
      </c>
      <c r="BZ4" s="24" t="s">
        <v>84</v>
      </c>
      <c r="CA4" s="385"/>
      <c r="CB4" s="387"/>
    </row>
    <row r="6" spans="2:120" s="75" customFormat="1" ht="110.45" customHeight="1" x14ac:dyDescent="0.2">
      <c r="B6" s="76">
        <v>389</v>
      </c>
      <c r="C6" s="77">
        <v>17</v>
      </c>
      <c r="D6" s="77">
        <v>18</v>
      </c>
      <c r="E6" s="78">
        <v>1</v>
      </c>
      <c r="F6" s="78"/>
      <c r="G6" s="79" t="s">
        <v>98</v>
      </c>
      <c r="H6" s="80" t="s">
        <v>99</v>
      </c>
      <c r="I6" s="78">
        <v>2009</v>
      </c>
      <c r="J6" s="78" t="s">
        <v>85</v>
      </c>
      <c r="K6" s="81" t="s">
        <v>86</v>
      </c>
      <c r="L6" s="82" t="s">
        <v>87</v>
      </c>
      <c r="M6" s="77">
        <v>5</v>
      </c>
      <c r="N6" s="77">
        <v>1</v>
      </c>
      <c r="O6" s="77" t="s">
        <v>88</v>
      </c>
      <c r="P6" s="77" t="s">
        <v>88</v>
      </c>
      <c r="Q6" s="77">
        <v>669</v>
      </c>
      <c r="R6" s="81" t="s">
        <v>100</v>
      </c>
      <c r="S6" s="77" t="s">
        <v>90</v>
      </c>
      <c r="T6" s="83">
        <v>688</v>
      </c>
      <c r="U6" s="83">
        <v>513</v>
      </c>
      <c r="V6" s="83">
        <f t="shared" ref="V6" si="0">+T6+U6</f>
        <v>1201</v>
      </c>
      <c r="W6" s="83">
        <v>117</v>
      </c>
      <c r="X6" s="83">
        <v>53</v>
      </c>
      <c r="Y6" s="83">
        <f t="shared" ref="Y6" si="1">+W6+X6</f>
        <v>170</v>
      </c>
      <c r="Z6" s="83">
        <f t="shared" ref="Z6" si="2">Y6+V6</f>
        <v>1371</v>
      </c>
      <c r="AA6" s="83">
        <v>1</v>
      </c>
      <c r="AB6" s="83">
        <v>1371</v>
      </c>
      <c r="AC6" s="83">
        <v>1371</v>
      </c>
      <c r="AD6" s="83">
        <v>22</v>
      </c>
      <c r="AE6" s="83">
        <v>3.1616982836495033</v>
      </c>
      <c r="AF6" s="84">
        <v>35000</v>
      </c>
      <c r="AG6" s="84">
        <v>65000</v>
      </c>
      <c r="AH6" s="85">
        <v>885.73</v>
      </c>
      <c r="AI6" s="85">
        <v>885.73</v>
      </c>
      <c r="AJ6" s="85">
        <f>AH6-AI6</f>
        <v>0</v>
      </c>
      <c r="AK6" s="76"/>
      <c r="AL6" s="86">
        <v>1</v>
      </c>
      <c r="AM6" s="84">
        <v>5881456</v>
      </c>
      <c r="AN6" s="84">
        <v>5881456</v>
      </c>
      <c r="AO6" s="84">
        <v>11762912</v>
      </c>
      <c r="AP6" s="84">
        <v>50000</v>
      </c>
      <c r="AQ6" s="84">
        <v>50000</v>
      </c>
      <c r="AR6" s="84">
        <v>100000</v>
      </c>
      <c r="AS6" s="87" t="e">
        <f>SUBTOTAL(9,#REF!)</f>
        <v>#REF!</v>
      </c>
      <c r="AT6" s="87" t="e">
        <f>SUBTOTAL(9,#REF!)</f>
        <v>#REF!</v>
      </c>
      <c r="AU6" s="87" t="e">
        <f>SUBTOTAL(9,#REF!)</f>
        <v>#REF!</v>
      </c>
      <c r="AV6" s="87">
        <v>100000</v>
      </c>
      <c r="AW6" s="87">
        <v>0</v>
      </c>
      <c r="AX6" s="87" t="e">
        <f>SUBTOTAL(9,#REF!)</f>
        <v>#REF!</v>
      </c>
      <c r="AY6" s="84">
        <v>0</v>
      </c>
      <c r="AZ6" s="84">
        <v>0</v>
      </c>
      <c r="BA6" s="84">
        <v>0</v>
      </c>
      <c r="BB6" s="84">
        <v>0</v>
      </c>
      <c r="BC6" s="84"/>
      <c r="BD6" s="84"/>
      <c r="BE6" s="84"/>
      <c r="BF6" s="84"/>
      <c r="BG6" s="84"/>
      <c r="BH6" s="87">
        <v>50000</v>
      </c>
      <c r="BI6" s="87">
        <v>50000</v>
      </c>
      <c r="BJ6" s="87">
        <f>+AV6</f>
        <v>100000</v>
      </c>
      <c r="BK6" s="87">
        <v>0</v>
      </c>
      <c r="BL6" s="87">
        <v>0</v>
      </c>
      <c r="BM6" s="87">
        <f>AR6-BJ6</f>
        <v>0</v>
      </c>
      <c r="BN6" s="88">
        <f t="shared" ref="BN6" si="3">BJ6/AR6</f>
        <v>1</v>
      </c>
      <c r="BO6" s="89" t="s">
        <v>101</v>
      </c>
      <c r="BP6" s="90"/>
      <c r="BQ6" s="91" t="s">
        <v>102</v>
      </c>
      <c r="BR6" s="77" t="s">
        <v>103</v>
      </c>
      <c r="BS6" s="92"/>
      <c r="BT6" s="92"/>
      <c r="BU6" s="93">
        <v>40238</v>
      </c>
      <c r="BV6" s="93">
        <v>40238</v>
      </c>
      <c r="BW6" s="93">
        <v>40278</v>
      </c>
      <c r="BX6" s="93">
        <v>40278</v>
      </c>
      <c r="BY6" s="93">
        <v>40361</v>
      </c>
      <c r="BZ6" s="81" t="s">
        <v>104</v>
      </c>
      <c r="CA6" s="81" t="s">
        <v>105</v>
      </c>
      <c r="CB6" s="313" t="s">
        <v>106</v>
      </c>
      <c r="CC6" s="94"/>
      <c r="CD6" s="424" t="s">
        <v>252</v>
      </c>
      <c r="CE6" s="425"/>
      <c r="CF6" s="425"/>
      <c r="CG6" s="426"/>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5"/>
      <c r="DP6" s="96"/>
    </row>
    <row r="9" spans="2:120" ht="39.6" customHeight="1" x14ac:dyDescent="0.25">
      <c r="B9" s="436" t="s">
        <v>107</v>
      </c>
      <c r="C9" s="436"/>
      <c r="D9" s="436"/>
      <c r="E9" s="436"/>
      <c r="F9" s="436"/>
      <c r="G9" s="436"/>
      <c r="H9" s="436"/>
      <c r="I9" s="436"/>
      <c r="M9" s="436" t="s">
        <v>110</v>
      </c>
      <c r="N9" s="436"/>
      <c r="O9" s="436"/>
      <c r="P9" s="436"/>
      <c r="Q9" s="436"/>
      <c r="R9" s="436"/>
    </row>
    <row r="10" spans="2:120" ht="42" customHeight="1" x14ac:dyDescent="0.25">
      <c r="B10" s="436"/>
      <c r="C10" s="436"/>
      <c r="D10" s="436"/>
      <c r="E10" s="436"/>
      <c r="F10" s="436"/>
      <c r="G10" s="436"/>
      <c r="H10" s="436"/>
      <c r="I10" s="436"/>
      <c r="M10" s="436"/>
      <c r="N10" s="436"/>
      <c r="O10" s="436"/>
      <c r="P10" s="436"/>
      <c r="Q10" s="436"/>
      <c r="R10" s="436"/>
    </row>
    <row r="11" spans="2:120" x14ac:dyDescent="0.25">
      <c r="I11" s="375" t="s">
        <v>24</v>
      </c>
      <c r="J11" s="375"/>
      <c r="K11" s="375"/>
      <c r="T11" s="375" t="s">
        <v>24</v>
      </c>
      <c r="U11" s="375"/>
      <c r="V11" s="375"/>
    </row>
    <row r="12" spans="2:120" ht="33.6" customHeight="1" x14ac:dyDescent="0.25">
      <c r="B12" s="420" t="s">
        <v>0</v>
      </c>
      <c r="C12" s="420" t="s">
        <v>1</v>
      </c>
      <c r="D12" s="420" t="s">
        <v>2</v>
      </c>
      <c r="E12" s="422" t="s">
        <v>3</v>
      </c>
      <c r="F12" s="422" t="s">
        <v>4</v>
      </c>
      <c r="G12" s="386" t="s">
        <v>5</v>
      </c>
      <c r="H12" s="386" t="s">
        <v>6</v>
      </c>
      <c r="I12" s="375"/>
      <c r="J12" s="375"/>
      <c r="K12" s="375"/>
      <c r="M12" s="420" t="s">
        <v>0</v>
      </c>
      <c r="N12" s="420" t="s">
        <v>1</v>
      </c>
      <c r="O12" s="420" t="s">
        <v>2</v>
      </c>
      <c r="P12" s="422" t="s">
        <v>3</v>
      </c>
      <c r="Q12" s="422" t="s">
        <v>4</v>
      </c>
      <c r="R12" s="386" t="s">
        <v>5</v>
      </c>
      <c r="S12" s="386" t="s">
        <v>6</v>
      </c>
      <c r="T12" s="375"/>
      <c r="U12" s="375"/>
      <c r="V12" s="375"/>
    </row>
    <row r="13" spans="2:120" ht="112.9" customHeight="1" x14ac:dyDescent="0.25">
      <c r="B13" s="421"/>
      <c r="C13" s="421"/>
      <c r="D13" s="421"/>
      <c r="E13" s="423"/>
      <c r="F13" s="423"/>
      <c r="G13" s="387"/>
      <c r="H13" s="387"/>
      <c r="I13" s="3" t="s">
        <v>25</v>
      </c>
      <c r="J13" s="3" t="s">
        <v>26</v>
      </c>
      <c r="K13" s="3" t="s">
        <v>12</v>
      </c>
      <c r="M13" s="421"/>
      <c r="N13" s="421"/>
      <c r="O13" s="421"/>
      <c r="P13" s="423"/>
      <c r="Q13" s="423"/>
      <c r="R13" s="387"/>
      <c r="S13" s="387"/>
      <c r="T13" s="3" t="s">
        <v>25</v>
      </c>
      <c r="U13" s="3" t="s">
        <v>26</v>
      </c>
      <c r="V13" s="3" t="s">
        <v>12</v>
      </c>
    </row>
    <row r="15" spans="2:120" ht="144" customHeight="1" x14ac:dyDescent="0.25">
      <c r="B15" s="66">
        <v>398</v>
      </c>
      <c r="C15" s="58">
        <v>17</v>
      </c>
      <c r="D15" s="58">
        <v>18</v>
      </c>
      <c r="E15" s="58">
        <v>5</v>
      </c>
      <c r="F15" s="58">
        <v>1</v>
      </c>
      <c r="G15" s="60" t="s">
        <v>111</v>
      </c>
      <c r="H15" s="60" t="s">
        <v>112</v>
      </c>
      <c r="I15" s="61">
        <v>20000</v>
      </c>
      <c r="J15" s="61">
        <v>20000</v>
      </c>
      <c r="K15" s="61">
        <v>40000</v>
      </c>
      <c r="M15" s="57">
        <v>398</v>
      </c>
      <c r="N15" s="58">
        <v>17</v>
      </c>
      <c r="O15" s="58">
        <v>18</v>
      </c>
      <c r="P15" s="58">
        <v>5</v>
      </c>
      <c r="Q15" s="58">
        <v>1</v>
      </c>
      <c r="R15" s="60" t="s">
        <v>111</v>
      </c>
      <c r="S15" s="60" t="s">
        <v>112</v>
      </c>
      <c r="T15" s="101">
        <v>70000</v>
      </c>
      <c r="U15" s="101">
        <v>70000</v>
      </c>
      <c r="V15" s="101">
        <v>140000</v>
      </c>
      <c r="W15" s="432" t="s">
        <v>238</v>
      </c>
      <c r="X15" s="433"/>
      <c r="Y15" s="434"/>
      <c r="AA15" s="427" t="s">
        <v>248</v>
      </c>
      <c r="AB15" s="428"/>
      <c r="AC15" s="428"/>
      <c r="AD15" s="428"/>
      <c r="AE15" s="428"/>
      <c r="AF15" s="428"/>
      <c r="AG15" s="429"/>
    </row>
    <row r="18" spans="2:102" ht="36.75" customHeight="1" x14ac:dyDescent="0.25">
      <c r="B18" s="435" t="s">
        <v>113</v>
      </c>
      <c r="C18" s="435"/>
      <c r="D18" s="435"/>
      <c r="E18" s="435"/>
      <c r="F18" s="435"/>
      <c r="G18" s="435"/>
    </row>
    <row r="20" spans="2:102" s="8" customFormat="1" ht="42.6" customHeight="1" x14ac:dyDescent="0.25">
      <c r="B20" s="9"/>
      <c r="C20" s="10"/>
      <c r="D20" s="10"/>
      <c r="E20" s="10"/>
      <c r="F20" s="10"/>
      <c r="G20" s="6"/>
      <c r="H20" s="63"/>
      <c r="I20" s="63"/>
      <c r="J20" s="63"/>
      <c r="K20" s="388" t="s">
        <v>7</v>
      </c>
      <c r="L20" s="388"/>
      <c r="M20" s="388"/>
      <c r="N20" s="388"/>
      <c r="O20" s="388"/>
      <c r="P20" s="388"/>
      <c r="Q20" s="389" t="s">
        <v>13</v>
      </c>
      <c r="R20" s="415" t="s">
        <v>14</v>
      </c>
      <c r="S20" s="388" t="s">
        <v>15</v>
      </c>
      <c r="T20" s="388" t="s">
        <v>16</v>
      </c>
      <c r="U20" s="389" t="s">
        <v>17</v>
      </c>
      <c r="X20" s="375" t="s">
        <v>24</v>
      </c>
      <c r="Y20" s="375"/>
      <c r="Z20" s="375"/>
      <c r="AA20" s="376" t="s">
        <v>36</v>
      </c>
      <c r="AB20" s="376"/>
      <c r="AC20" s="376"/>
      <c r="AD20" s="376"/>
      <c r="AE20" s="376"/>
      <c r="AF20" s="376"/>
      <c r="AG20" s="376"/>
      <c r="AH20" s="376"/>
      <c r="AI20" s="376"/>
      <c r="AJ20" s="376"/>
      <c r="AK20" s="369" t="s">
        <v>27</v>
      </c>
      <c r="AL20" s="370"/>
      <c r="AM20" s="370"/>
      <c r="AN20" s="370"/>
      <c r="AO20" s="371"/>
      <c r="AP20" s="377" t="s">
        <v>30</v>
      </c>
      <c r="AQ20" s="377"/>
      <c r="AR20" s="377"/>
      <c r="AS20" s="377"/>
      <c r="AT20" s="377"/>
      <c r="AU20" s="377"/>
      <c r="AV20" s="375" t="s">
        <v>37</v>
      </c>
      <c r="AW20" s="399" t="s">
        <v>38</v>
      </c>
      <c r="AX20" s="376" t="s">
        <v>39</v>
      </c>
      <c r="AY20" s="5" t="s">
        <v>40</v>
      </c>
      <c r="AZ20" s="10"/>
      <c r="BA20" s="10"/>
      <c r="BB20" s="10"/>
      <c r="BC20" s="398"/>
      <c r="BD20" s="398"/>
      <c r="BE20" s="398"/>
      <c r="BF20" s="398"/>
      <c r="BG20" s="398"/>
      <c r="BH20" s="398"/>
      <c r="BI20" s="385" t="s">
        <v>41</v>
      </c>
      <c r="BJ20" s="10"/>
      <c r="BK20" s="10"/>
      <c r="BL20" s="10"/>
      <c r="BM20" s="10"/>
      <c r="BN20" s="10"/>
      <c r="BO20" s="10"/>
      <c r="BP20" s="10"/>
      <c r="BQ20" s="10"/>
    </row>
    <row r="21" spans="2:102" s="8" customFormat="1" ht="62.25" customHeight="1" x14ac:dyDescent="0.25">
      <c r="B21" s="420" t="s">
        <v>0</v>
      </c>
      <c r="C21" s="420" t="s">
        <v>1</v>
      </c>
      <c r="D21" s="420" t="s">
        <v>2</v>
      </c>
      <c r="E21" s="422" t="s">
        <v>3</v>
      </c>
      <c r="F21" s="422" t="s">
        <v>4</v>
      </c>
      <c r="G21" s="386" t="s">
        <v>5</v>
      </c>
      <c r="H21" s="386" t="s">
        <v>6</v>
      </c>
      <c r="I21" s="386" t="s">
        <v>42</v>
      </c>
      <c r="J21" s="386" t="s">
        <v>43</v>
      </c>
      <c r="K21" s="390" t="s">
        <v>8</v>
      </c>
      <c r="L21" s="391"/>
      <c r="M21" s="392"/>
      <c r="N21" s="390" t="s">
        <v>9</v>
      </c>
      <c r="O21" s="391"/>
      <c r="P21" s="392"/>
      <c r="Q21" s="389"/>
      <c r="R21" s="416"/>
      <c r="S21" s="388"/>
      <c r="T21" s="388"/>
      <c r="U21" s="389"/>
      <c r="V21" s="403" t="s">
        <v>23</v>
      </c>
      <c r="W21" s="405" t="s">
        <v>50</v>
      </c>
      <c r="X21" s="375"/>
      <c r="Y21" s="375"/>
      <c r="Z21" s="375"/>
      <c r="AA21" s="363" t="s">
        <v>52</v>
      </c>
      <c r="AB21" s="364"/>
      <c r="AC21" s="364"/>
      <c r="AD21" s="364"/>
      <c r="AE21" s="14"/>
      <c r="AF21" s="363" t="s">
        <v>53</v>
      </c>
      <c r="AG21" s="364"/>
      <c r="AH21" s="364"/>
      <c r="AI21" s="364"/>
      <c r="AJ21" s="365"/>
      <c r="AK21" s="372"/>
      <c r="AL21" s="373"/>
      <c r="AM21" s="373"/>
      <c r="AN21" s="373"/>
      <c r="AO21" s="374"/>
      <c r="AP21" s="366" t="s">
        <v>31</v>
      </c>
      <c r="AQ21" s="367"/>
      <c r="AR21" s="368"/>
      <c r="AS21" s="366" t="s">
        <v>32</v>
      </c>
      <c r="AT21" s="367"/>
      <c r="AU21" s="368"/>
      <c r="AV21" s="375"/>
      <c r="AW21" s="399"/>
      <c r="AX21" s="376"/>
      <c r="AY21" s="401" t="s">
        <v>54</v>
      </c>
      <c r="AZ21" s="364" t="s">
        <v>55</v>
      </c>
      <c r="BA21" s="364"/>
      <c r="BB21" s="365"/>
      <c r="BC21" s="384" t="s">
        <v>56</v>
      </c>
      <c r="BD21" s="384"/>
      <c r="BE21" s="385" t="s">
        <v>57</v>
      </c>
      <c r="BF21" s="385"/>
      <c r="BG21" s="385" t="s">
        <v>58</v>
      </c>
      <c r="BH21" s="407"/>
      <c r="BI21" s="385"/>
      <c r="BJ21" s="386"/>
      <c r="BK21" s="10"/>
      <c r="BL21" s="10"/>
      <c r="BM21" s="10"/>
      <c r="BN21" s="10"/>
      <c r="BO21" s="10"/>
      <c r="BP21" s="10"/>
      <c r="BQ21" s="10"/>
    </row>
    <row r="22" spans="2:102" s="8" customFormat="1" ht="178.5" customHeight="1" x14ac:dyDescent="0.25">
      <c r="B22" s="421"/>
      <c r="C22" s="421"/>
      <c r="D22" s="421"/>
      <c r="E22" s="423"/>
      <c r="F22" s="423"/>
      <c r="G22" s="387"/>
      <c r="H22" s="387"/>
      <c r="I22" s="387"/>
      <c r="J22" s="387"/>
      <c r="K22" s="1" t="s">
        <v>10</v>
      </c>
      <c r="L22" s="1" t="s">
        <v>11</v>
      </c>
      <c r="M22" s="1" t="s">
        <v>12</v>
      </c>
      <c r="N22" s="1" t="s">
        <v>10</v>
      </c>
      <c r="O22" s="1" t="s">
        <v>11</v>
      </c>
      <c r="P22" s="1" t="s">
        <v>12</v>
      </c>
      <c r="Q22" s="389"/>
      <c r="R22" s="417"/>
      <c r="S22" s="388"/>
      <c r="T22" s="388"/>
      <c r="U22" s="389"/>
      <c r="V22" s="404"/>
      <c r="W22" s="406"/>
      <c r="X22" s="3" t="s">
        <v>25</v>
      </c>
      <c r="Y22" s="3" t="s">
        <v>26</v>
      </c>
      <c r="Z22" s="3" t="s">
        <v>12</v>
      </c>
      <c r="AA22" s="7">
        <v>2007</v>
      </c>
      <c r="AB22" s="7">
        <v>2008</v>
      </c>
      <c r="AC22" s="7">
        <v>2009</v>
      </c>
      <c r="AD22" s="7">
        <v>2010</v>
      </c>
      <c r="AE22" s="7">
        <v>2011</v>
      </c>
      <c r="AF22" s="4" t="s">
        <v>70</v>
      </c>
      <c r="AG22" s="4" t="s">
        <v>71</v>
      </c>
      <c r="AH22" s="4" t="s">
        <v>72</v>
      </c>
      <c r="AI22" s="4" t="s">
        <v>73</v>
      </c>
      <c r="AJ22" s="4" t="s">
        <v>74</v>
      </c>
      <c r="AK22" s="4" t="s">
        <v>28</v>
      </c>
      <c r="AL22" s="4" t="s">
        <v>29</v>
      </c>
      <c r="AM22" s="4" t="s">
        <v>75</v>
      </c>
      <c r="AN22" s="4" t="s">
        <v>76</v>
      </c>
      <c r="AO22" s="4" t="s">
        <v>12</v>
      </c>
      <c r="AP22" s="3" t="s">
        <v>25</v>
      </c>
      <c r="AQ22" s="3" t="s">
        <v>26</v>
      </c>
      <c r="AR22" s="3" t="s">
        <v>12</v>
      </c>
      <c r="AS22" s="3" t="s">
        <v>25</v>
      </c>
      <c r="AT22" s="3" t="s">
        <v>26</v>
      </c>
      <c r="AU22" s="3" t="s">
        <v>12</v>
      </c>
      <c r="AV22" s="375"/>
      <c r="AW22" s="399"/>
      <c r="AX22" s="376"/>
      <c r="AY22" s="402"/>
      <c r="AZ22" s="5" t="s">
        <v>77</v>
      </c>
      <c r="BA22" s="4" t="s">
        <v>78</v>
      </c>
      <c r="BB22" s="4" t="s">
        <v>79</v>
      </c>
      <c r="BC22" s="19" t="s">
        <v>80</v>
      </c>
      <c r="BD22" s="20" t="s">
        <v>81</v>
      </c>
      <c r="BE22" s="21" t="s">
        <v>80</v>
      </c>
      <c r="BF22" s="22" t="s">
        <v>82</v>
      </c>
      <c r="BG22" s="23" t="s">
        <v>83</v>
      </c>
      <c r="BH22" s="24" t="s">
        <v>84</v>
      </c>
      <c r="BI22" s="385"/>
      <c r="BJ22" s="387"/>
      <c r="BK22" s="10"/>
      <c r="BL22" s="10"/>
      <c r="BM22" s="10"/>
      <c r="BN22" s="10"/>
      <c r="BO22" s="10"/>
      <c r="BP22" s="10"/>
      <c r="BQ22" s="10"/>
    </row>
    <row r="24" spans="2:102" s="65" customFormat="1" ht="152.25" customHeight="1" x14ac:dyDescent="0.25">
      <c r="B24" s="102">
        <v>389</v>
      </c>
      <c r="C24" s="98">
        <v>17</v>
      </c>
      <c r="D24" s="98">
        <v>18</v>
      </c>
      <c r="E24" s="98">
        <v>1</v>
      </c>
      <c r="F24" s="98">
        <v>1</v>
      </c>
      <c r="G24" s="99" t="s">
        <v>108</v>
      </c>
      <c r="H24" s="99" t="s">
        <v>109</v>
      </c>
      <c r="I24" s="103">
        <v>2009</v>
      </c>
      <c r="J24" s="103" t="s">
        <v>85</v>
      </c>
      <c r="K24" s="104">
        <v>346</v>
      </c>
      <c r="L24" s="104">
        <v>605</v>
      </c>
      <c r="M24" s="104">
        <f t="shared" ref="M24" si="4">+K24+L24</f>
        <v>951</v>
      </c>
      <c r="N24" s="104">
        <v>21</v>
      </c>
      <c r="O24" s="104">
        <v>37</v>
      </c>
      <c r="P24" s="104">
        <f t="shared" ref="P24" si="5">+N24+O24</f>
        <v>58</v>
      </c>
      <c r="Q24" s="104">
        <f t="shared" ref="Q24" si="6">P24+M24</f>
        <v>1009</v>
      </c>
      <c r="R24" s="104">
        <v>1</v>
      </c>
      <c r="S24" s="104">
        <v>1009</v>
      </c>
      <c r="T24" s="104">
        <v>1009</v>
      </c>
      <c r="U24" s="104">
        <v>14</v>
      </c>
      <c r="V24" s="116"/>
      <c r="W24" s="117">
        <v>0.48</v>
      </c>
      <c r="X24" s="100">
        <v>20000</v>
      </c>
      <c r="Y24" s="100">
        <v>20000</v>
      </c>
      <c r="Z24" s="100">
        <v>40000</v>
      </c>
      <c r="AA24" s="100">
        <v>0</v>
      </c>
      <c r="AB24" s="100">
        <v>0</v>
      </c>
      <c r="AC24" s="100">
        <v>0</v>
      </c>
      <c r="AD24" s="100">
        <v>0</v>
      </c>
      <c r="AE24" s="100">
        <v>0</v>
      </c>
      <c r="AF24" s="100">
        <v>0</v>
      </c>
      <c r="AG24" s="100">
        <v>0</v>
      </c>
      <c r="AH24" s="100">
        <v>0</v>
      </c>
      <c r="AI24" s="100">
        <v>0</v>
      </c>
      <c r="AJ24" s="100">
        <v>0</v>
      </c>
      <c r="AK24" s="110">
        <v>0</v>
      </c>
      <c r="AL24" s="110">
        <v>0</v>
      </c>
      <c r="AM24" s="110">
        <v>19450</v>
      </c>
      <c r="AN24" s="100"/>
      <c r="AO24" s="100">
        <f>AK24+AL24+AM24+AN24</f>
        <v>19450</v>
      </c>
      <c r="AP24" s="100">
        <f>AR24/2</f>
        <v>9725</v>
      </c>
      <c r="AQ24" s="100">
        <f>AR24/2</f>
        <v>9725</v>
      </c>
      <c r="AR24" s="100">
        <f>AA24+AB24+AC24+AD24+AE24+AJ24+AO24</f>
        <v>19450</v>
      </c>
      <c r="AS24" s="100">
        <f>AU24/2</f>
        <v>10275</v>
      </c>
      <c r="AT24" s="100">
        <f>AU24/2</f>
        <v>10275</v>
      </c>
      <c r="AU24" s="100">
        <f>Z24-AR24</f>
        <v>20550</v>
      </c>
      <c r="AV24" s="316">
        <f>AR24*100/Z24</f>
        <v>48.625</v>
      </c>
      <c r="AW24" s="107" t="s">
        <v>249</v>
      </c>
      <c r="AX24" s="115">
        <v>128000</v>
      </c>
      <c r="AY24" s="109" t="s">
        <v>180</v>
      </c>
      <c r="AZ24" s="98" t="s">
        <v>103</v>
      </c>
      <c r="BA24" s="105"/>
      <c r="BB24" s="105"/>
      <c r="BC24" s="112">
        <v>41197</v>
      </c>
      <c r="BD24" s="111">
        <v>41518</v>
      </c>
      <c r="BE24" s="112">
        <v>41518</v>
      </c>
      <c r="BF24" s="111"/>
      <c r="BG24" s="113"/>
      <c r="BH24" s="114"/>
      <c r="BI24" s="97" t="s">
        <v>250</v>
      </c>
      <c r="BJ24" s="72"/>
      <c r="BK24" s="317"/>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3"/>
      <c r="CX24" s="74"/>
    </row>
    <row r="26" spans="2:102" ht="76.900000000000006" customHeight="1" x14ac:dyDescent="0.25">
      <c r="B26" s="102">
        <v>396</v>
      </c>
      <c r="C26" s="98">
        <v>17</v>
      </c>
      <c r="D26" s="98">
        <v>18</v>
      </c>
      <c r="E26" s="98">
        <v>3</v>
      </c>
      <c r="F26" s="98">
        <v>3</v>
      </c>
      <c r="G26" s="99" t="s">
        <v>117</v>
      </c>
      <c r="H26" s="99" t="s">
        <v>118</v>
      </c>
      <c r="I26" s="103">
        <v>2009</v>
      </c>
      <c r="J26" s="103" t="s">
        <v>85</v>
      </c>
      <c r="K26" s="104">
        <v>263</v>
      </c>
      <c r="L26" s="104">
        <v>94</v>
      </c>
      <c r="M26" s="104">
        <f t="shared" ref="M26:M28" si="7">+K26+L26</f>
        <v>357</v>
      </c>
      <c r="N26" s="104">
        <v>36</v>
      </c>
      <c r="O26" s="104">
        <v>2</v>
      </c>
      <c r="P26" s="104">
        <f>+N26+O26</f>
        <v>38</v>
      </c>
      <c r="Q26" s="104">
        <f t="shared" ref="Q26:Q28" si="8">P26+M26</f>
        <v>395</v>
      </c>
      <c r="R26" s="104">
        <v>1</v>
      </c>
      <c r="S26" s="104">
        <v>395</v>
      </c>
      <c r="T26" s="104">
        <v>395</v>
      </c>
      <c r="U26" s="104">
        <v>5</v>
      </c>
      <c r="V26" s="116"/>
      <c r="W26" s="118">
        <v>0</v>
      </c>
      <c r="X26" s="100">
        <v>50000</v>
      </c>
      <c r="Y26" s="100">
        <v>50000</v>
      </c>
      <c r="Z26" s="100">
        <v>100000</v>
      </c>
      <c r="AA26" s="100">
        <v>0</v>
      </c>
      <c r="AB26" s="100">
        <v>0</v>
      </c>
      <c r="AC26" s="100">
        <v>0</v>
      </c>
      <c r="AD26" s="100">
        <v>0</v>
      </c>
      <c r="AE26" s="100">
        <v>0</v>
      </c>
      <c r="AF26" s="100">
        <v>0</v>
      </c>
      <c r="AG26" s="100">
        <v>0</v>
      </c>
      <c r="AH26" s="100">
        <v>0</v>
      </c>
      <c r="AI26" s="100">
        <v>0</v>
      </c>
      <c r="AJ26" s="100">
        <v>0</v>
      </c>
      <c r="AK26" s="110">
        <v>0</v>
      </c>
      <c r="AL26" s="110">
        <v>0</v>
      </c>
      <c r="AM26" s="110">
        <v>0</v>
      </c>
      <c r="AN26" s="120"/>
      <c r="AO26" s="100">
        <f>AK26+AL26+AM26+AN26</f>
        <v>0</v>
      </c>
      <c r="AP26" s="100">
        <v>0</v>
      </c>
      <c r="AQ26" s="100">
        <v>0</v>
      </c>
      <c r="AR26" s="100">
        <f>AA26+AB26+AC26+AD26+AE26+AJ26+AO26</f>
        <v>0</v>
      </c>
      <c r="AS26" s="100">
        <f>AU26/2</f>
        <v>50000</v>
      </c>
      <c r="AT26" s="100">
        <f>AU26/2</f>
        <v>50000</v>
      </c>
      <c r="AU26" s="100">
        <f>Z26-AM26</f>
        <v>100000</v>
      </c>
      <c r="AV26" s="106">
        <f t="shared" ref="AV26" si="9">AR26/Z26</f>
        <v>0</v>
      </c>
      <c r="AW26" s="119" t="s">
        <v>249</v>
      </c>
      <c r="AX26" s="108">
        <v>32000</v>
      </c>
      <c r="AY26" s="109" t="s">
        <v>180</v>
      </c>
      <c r="AZ26" s="98" t="s">
        <v>103</v>
      </c>
      <c r="BA26" s="105"/>
      <c r="BB26" s="105"/>
      <c r="BC26" s="111">
        <v>41352</v>
      </c>
      <c r="BD26" s="111">
        <v>41426</v>
      </c>
      <c r="BE26" s="111">
        <v>41394</v>
      </c>
      <c r="BF26" s="116"/>
      <c r="BG26" s="116"/>
      <c r="BH26" s="116"/>
      <c r="BI26" s="97" t="s">
        <v>251</v>
      </c>
      <c r="BK26" s="317"/>
    </row>
    <row r="27" spans="2:102" ht="96.75" customHeight="1" x14ac:dyDescent="0.25">
      <c r="B27" s="102">
        <v>396</v>
      </c>
      <c r="C27" s="98">
        <v>17</v>
      </c>
      <c r="D27" s="98">
        <v>18</v>
      </c>
      <c r="E27" s="98">
        <v>3</v>
      </c>
      <c r="F27" s="98">
        <v>4</v>
      </c>
      <c r="G27" s="99" t="s">
        <v>119</v>
      </c>
      <c r="H27" s="99" t="s">
        <v>120</v>
      </c>
      <c r="I27" s="103">
        <v>2009</v>
      </c>
      <c r="J27" s="103" t="s">
        <v>85</v>
      </c>
      <c r="K27" s="104">
        <v>513</v>
      </c>
      <c r="L27" s="104">
        <v>418</v>
      </c>
      <c r="M27" s="104">
        <f t="shared" si="7"/>
        <v>931</v>
      </c>
      <c r="N27" s="104">
        <v>70</v>
      </c>
      <c r="O27" s="104">
        <v>46</v>
      </c>
      <c r="P27" s="104">
        <f t="shared" ref="P27:P28" si="10">+N27+O27</f>
        <v>116</v>
      </c>
      <c r="Q27" s="104">
        <f t="shared" si="8"/>
        <v>1047</v>
      </c>
      <c r="R27" s="104">
        <v>1</v>
      </c>
      <c r="S27" s="104">
        <v>1047</v>
      </c>
      <c r="T27" s="104">
        <v>1047</v>
      </c>
      <c r="U27" s="104">
        <v>14</v>
      </c>
      <c r="V27" s="116"/>
      <c r="W27" s="118">
        <v>0.8</v>
      </c>
      <c r="X27" s="100">
        <v>20000</v>
      </c>
      <c r="Y27" s="100">
        <v>20000</v>
      </c>
      <c r="Z27" s="100">
        <v>40000</v>
      </c>
      <c r="AA27" s="100">
        <v>0</v>
      </c>
      <c r="AB27" s="100">
        <v>0</v>
      </c>
      <c r="AC27" s="100">
        <v>0</v>
      </c>
      <c r="AD27" s="100">
        <v>0</v>
      </c>
      <c r="AE27" s="100">
        <v>0</v>
      </c>
      <c r="AF27" s="100">
        <v>0</v>
      </c>
      <c r="AG27" s="100">
        <v>0</v>
      </c>
      <c r="AH27" s="100">
        <v>0</v>
      </c>
      <c r="AI27" s="100">
        <v>0</v>
      </c>
      <c r="AJ27" s="100">
        <v>0</v>
      </c>
      <c r="AK27" s="110">
        <v>0</v>
      </c>
      <c r="AL27" s="110">
        <v>0</v>
      </c>
      <c r="AM27" s="110">
        <v>37139.68</v>
      </c>
      <c r="AN27" s="120"/>
      <c r="AO27" s="100">
        <f>AK27+AL27+AM27+AN27</f>
        <v>37139.68</v>
      </c>
      <c r="AP27" s="100">
        <v>0</v>
      </c>
      <c r="AQ27" s="100">
        <v>0</v>
      </c>
      <c r="AR27" s="100">
        <f>AA27+AB27+AC27+AD27+AE27+AJ27+AO27</f>
        <v>37139.68</v>
      </c>
      <c r="AS27" s="100">
        <f>AU27/2</f>
        <v>1430.1599999999999</v>
      </c>
      <c r="AT27" s="100">
        <f>AU27/2</f>
        <v>1430.1599999999999</v>
      </c>
      <c r="AU27" s="100">
        <f>Z27-AM27</f>
        <v>2860.3199999999997</v>
      </c>
      <c r="AV27" s="316">
        <f>AO27*100/Z27</f>
        <v>92.849199999999996</v>
      </c>
      <c r="AW27" s="119" t="s">
        <v>249</v>
      </c>
      <c r="AX27" s="108">
        <v>128000</v>
      </c>
      <c r="AY27" s="109" t="s">
        <v>180</v>
      </c>
      <c r="AZ27" s="98" t="s">
        <v>103</v>
      </c>
      <c r="BA27" s="105"/>
      <c r="BB27" s="105"/>
      <c r="BC27" s="111">
        <v>41211</v>
      </c>
      <c r="BD27" s="111">
        <v>41395</v>
      </c>
      <c r="BE27" s="111">
        <v>41289</v>
      </c>
      <c r="BF27" s="116"/>
      <c r="BG27" s="116"/>
      <c r="BH27" s="116"/>
      <c r="BI27" s="97" t="s">
        <v>249</v>
      </c>
    </row>
    <row r="28" spans="2:102" ht="76.900000000000006" customHeight="1" x14ac:dyDescent="0.25">
      <c r="B28" s="102">
        <v>396</v>
      </c>
      <c r="C28" s="98">
        <v>17</v>
      </c>
      <c r="D28" s="98">
        <v>18</v>
      </c>
      <c r="E28" s="98">
        <v>3</v>
      </c>
      <c r="F28" s="98">
        <v>5</v>
      </c>
      <c r="G28" s="99" t="s">
        <v>121</v>
      </c>
      <c r="H28" s="99" t="s">
        <v>122</v>
      </c>
      <c r="I28" s="103">
        <v>2009</v>
      </c>
      <c r="J28" s="103" t="s">
        <v>85</v>
      </c>
      <c r="K28" s="104">
        <v>513</v>
      </c>
      <c r="L28" s="104">
        <v>418</v>
      </c>
      <c r="M28" s="104">
        <f t="shared" si="7"/>
        <v>931</v>
      </c>
      <c r="N28" s="104">
        <v>70</v>
      </c>
      <c r="O28" s="104">
        <v>46</v>
      </c>
      <c r="P28" s="104">
        <f t="shared" si="10"/>
        <v>116</v>
      </c>
      <c r="Q28" s="104">
        <f t="shared" si="8"/>
        <v>1047</v>
      </c>
      <c r="R28" s="104">
        <v>1</v>
      </c>
      <c r="S28" s="104">
        <v>1047</v>
      </c>
      <c r="T28" s="104">
        <v>1047</v>
      </c>
      <c r="U28" s="104">
        <v>14</v>
      </c>
      <c r="V28" s="116"/>
      <c r="W28" s="118">
        <v>0.8</v>
      </c>
      <c r="X28" s="100">
        <v>50000</v>
      </c>
      <c r="Y28" s="100">
        <v>50000</v>
      </c>
      <c r="Z28" s="100">
        <v>100000</v>
      </c>
      <c r="AA28" s="100">
        <v>0</v>
      </c>
      <c r="AB28" s="100">
        <v>0</v>
      </c>
      <c r="AC28" s="100">
        <v>0</v>
      </c>
      <c r="AD28" s="100">
        <v>0</v>
      </c>
      <c r="AE28" s="100">
        <v>0</v>
      </c>
      <c r="AF28" s="100">
        <v>0</v>
      </c>
      <c r="AG28" s="100">
        <v>0</v>
      </c>
      <c r="AH28" s="100">
        <v>0</v>
      </c>
      <c r="AI28" s="100">
        <v>0</v>
      </c>
      <c r="AJ28" s="100">
        <v>0</v>
      </c>
      <c r="AK28" s="110">
        <v>0</v>
      </c>
      <c r="AL28" s="110">
        <v>0</v>
      </c>
      <c r="AM28" s="110">
        <v>75710.789999999994</v>
      </c>
      <c r="AN28" s="120"/>
      <c r="AO28" s="100">
        <f>AK28+AL28+AM28+AN28</f>
        <v>75710.789999999994</v>
      </c>
      <c r="AP28" s="100">
        <v>0</v>
      </c>
      <c r="AQ28" s="100">
        <v>0</v>
      </c>
      <c r="AR28" s="100">
        <f>AA28+AB28+AC28+AD28+AE28+AJ28+AO28</f>
        <v>75710.789999999994</v>
      </c>
      <c r="AS28" s="100">
        <f>AU28/2</f>
        <v>12144.605000000003</v>
      </c>
      <c r="AT28" s="100">
        <f>AU28/2</f>
        <v>12144.605000000003</v>
      </c>
      <c r="AU28" s="100">
        <f>Z28-AM28</f>
        <v>24289.210000000006</v>
      </c>
      <c r="AV28" s="316">
        <f>AO28*100/Z28</f>
        <v>75.710789999999989</v>
      </c>
      <c r="AW28" s="119" t="s">
        <v>249</v>
      </c>
      <c r="AX28" s="108">
        <v>32000</v>
      </c>
      <c r="AY28" s="109" t="s">
        <v>180</v>
      </c>
      <c r="AZ28" s="98" t="s">
        <v>103</v>
      </c>
      <c r="BA28" s="105"/>
      <c r="BB28" s="105"/>
      <c r="BC28" s="111">
        <v>41211</v>
      </c>
      <c r="BD28" s="111">
        <v>41395</v>
      </c>
      <c r="BE28" s="111">
        <v>41289</v>
      </c>
      <c r="BF28" s="116"/>
      <c r="BG28" s="116"/>
      <c r="BH28" s="116"/>
      <c r="BI28" s="97" t="s">
        <v>249</v>
      </c>
    </row>
    <row r="30" spans="2:102" ht="77.45" customHeight="1" x14ac:dyDescent="0.25">
      <c r="B30" s="57"/>
      <c r="C30" s="58">
        <v>17</v>
      </c>
      <c r="D30" s="58">
        <v>18</v>
      </c>
      <c r="E30" s="58">
        <v>6</v>
      </c>
      <c r="F30" s="58">
        <v>1</v>
      </c>
      <c r="G30" s="60" t="s">
        <v>123</v>
      </c>
      <c r="H30" s="76" t="s">
        <v>124</v>
      </c>
      <c r="I30" s="103">
        <v>2009</v>
      </c>
      <c r="J30" s="103" t="s">
        <v>85</v>
      </c>
      <c r="K30" s="68">
        <v>84</v>
      </c>
      <c r="L30" s="68">
        <v>258</v>
      </c>
      <c r="M30" s="68">
        <f t="shared" ref="M30" si="11">+K30+L30</f>
        <v>342</v>
      </c>
      <c r="N30" s="68">
        <v>0</v>
      </c>
      <c r="O30" s="68">
        <v>0</v>
      </c>
      <c r="P30" s="68">
        <v>0</v>
      </c>
      <c r="Q30" s="68">
        <f t="shared" ref="Q30" si="12">P30+M30</f>
        <v>342</v>
      </c>
      <c r="R30" s="68">
        <v>0</v>
      </c>
      <c r="S30" s="68">
        <v>342</v>
      </c>
      <c r="T30" s="68">
        <v>342</v>
      </c>
      <c r="U30" s="68">
        <v>12</v>
      </c>
      <c r="V30" s="121"/>
      <c r="W30" s="118">
        <v>0</v>
      </c>
      <c r="X30" s="61">
        <v>20000</v>
      </c>
      <c r="Y30" s="61">
        <v>20000</v>
      </c>
      <c r="Z30" s="61">
        <v>40000</v>
      </c>
      <c r="AA30" s="61">
        <v>0</v>
      </c>
      <c r="AB30" s="61">
        <v>0</v>
      </c>
      <c r="AC30" s="61">
        <v>0</v>
      </c>
      <c r="AD30" s="61">
        <v>0</v>
      </c>
      <c r="AE30" s="61">
        <v>0</v>
      </c>
      <c r="AF30" s="61">
        <v>0</v>
      </c>
      <c r="AG30" s="61">
        <v>0</v>
      </c>
      <c r="AH30" s="61">
        <v>0</v>
      </c>
      <c r="AI30" s="61">
        <v>0</v>
      </c>
      <c r="AJ30" s="61">
        <v>0</v>
      </c>
      <c r="AK30" s="110">
        <v>0</v>
      </c>
      <c r="AL30" s="110">
        <v>0</v>
      </c>
      <c r="AM30" s="110">
        <v>0</v>
      </c>
      <c r="AN30" s="61"/>
      <c r="AO30" s="61"/>
      <c r="AP30" s="61">
        <v>0</v>
      </c>
      <c r="AQ30" s="61">
        <v>0</v>
      </c>
      <c r="AR30" s="61">
        <v>0</v>
      </c>
      <c r="AS30" s="61">
        <v>20000</v>
      </c>
      <c r="AT30" s="61">
        <v>20000</v>
      </c>
      <c r="AU30" s="61">
        <v>40000</v>
      </c>
      <c r="AV30" s="69">
        <f t="shared" ref="AV30" si="13">AR30/Z30</f>
        <v>0</v>
      </c>
      <c r="AW30" s="122" t="s">
        <v>114</v>
      </c>
      <c r="AX30" s="70">
        <v>128000</v>
      </c>
      <c r="AY30" s="123" t="s">
        <v>115</v>
      </c>
      <c r="AZ30" s="58" t="s">
        <v>103</v>
      </c>
      <c r="BA30" s="71"/>
      <c r="BB30" s="71"/>
      <c r="BC30" s="111"/>
      <c r="BD30" s="111"/>
      <c r="BE30" s="112"/>
      <c r="BF30" s="111"/>
      <c r="BG30" s="124"/>
      <c r="BH30" s="124"/>
      <c r="BI30" s="66" t="s">
        <v>253</v>
      </c>
    </row>
    <row r="33" spans="2:18" ht="97.5" customHeight="1" x14ac:dyDescent="0.25">
      <c r="B33" s="431" t="s">
        <v>239</v>
      </c>
      <c r="C33" s="431"/>
      <c r="D33" s="431"/>
      <c r="E33" s="431"/>
      <c r="F33" s="431"/>
      <c r="G33" s="431"/>
      <c r="H33" s="431"/>
      <c r="I33" s="431"/>
      <c r="J33" s="431"/>
      <c r="K33" s="431"/>
      <c r="L33" s="431"/>
      <c r="M33" s="431"/>
      <c r="N33" s="431"/>
      <c r="P33" s="427" t="s">
        <v>254</v>
      </c>
      <c r="Q33" s="428"/>
      <c r="R33" s="429"/>
    </row>
  </sheetData>
  <sheetProtection algorithmName="SHA-512" hashValue="bpuiDsx9dYRGNsVFliUbVcpxjK1jl4HKwE7CW3Si9vWq+dMs6UT7LPsLDkZpmQBglsK2Xj2x6j/6h1H0UIvJvQ==" saltValue="DRGwP+FzfcTPmzwLy4B8wA==" spinCount="100000" sheet="1" objects="1" scenarios="1"/>
  <mergeCells count="112">
    <mergeCell ref="G3:G4"/>
    <mergeCell ref="H3:H4"/>
    <mergeCell ref="I3:I4"/>
    <mergeCell ref="J3:J4"/>
    <mergeCell ref="BO2:BO4"/>
    <mergeCell ref="BP2:BP4"/>
    <mergeCell ref="BU2:BZ2"/>
    <mergeCell ref="CA2:CA4"/>
    <mergeCell ref="B3:B4"/>
    <mergeCell ref="C3:C4"/>
    <mergeCell ref="D3:D4"/>
    <mergeCell ref="E3:E4"/>
    <mergeCell ref="F3:F4"/>
    <mergeCell ref="AC2:AC4"/>
    <mergeCell ref="AD2:AD4"/>
    <mergeCell ref="AE2:AG2"/>
    <mergeCell ref="AP2:AR3"/>
    <mergeCell ref="AS2:BB2"/>
    <mergeCell ref="BH2:BM2"/>
    <mergeCell ref="AE3:AF3"/>
    <mergeCell ref="AG3:AG4"/>
    <mergeCell ref="AH3:AJ3"/>
    <mergeCell ref="AK3:AK4"/>
    <mergeCell ref="G2:N2"/>
    <mergeCell ref="O2:S2"/>
    <mergeCell ref="T2:Y2"/>
    <mergeCell ref="Z2:Z4"/>
    <mergeCell ref="AA2:AA4"/>
    <mergeCell ref="BC3:BD3"/>
    <mergeCell ref="BH3:BJ3"/>
    <mergeCell ref="K3:L3"/>
    <mergeCell ref="M3:M4"/>
    <mergeCell ref="O3:P3"/>
    <mergeCell ref="Q3:S3"/>
    <mergeCell ref="T3:V3"/>
    <mergeCell ref="W3:Y3"/>
    <mergeCell ref="AS3:AV3"/>
    <mergeCell ref="AX3:BB3"/>
    <mergeCell ref="BN2:BN4"/>
    <mergeCell ref="AB2:AB4"/>
    <mergeCell ref="CB3:CB4"/>
    <mergeCell ref="BK3:BM3"/>
    <mergeCell ref="BQ3:BQ4"/>
    <mergeCell ref="BR3:BT3"/>
    <mergeCell ref="BU3:BV3"/>
    <mergeCell ref="BW3:BX3"/>
    <mergeCell ref="BY3:BZ3"/>
    <mergeCell ref="AL3:AL4"/>
    <mergeCell ref="AM3:AO3"/>
    <mergeCell ref="H12:H13"/>
    <mergeCell ref="B9:I10"/>
    <mergeCell ref="M9:R10"/>
    <mergeCell ref="T11:V12"/>
    <mergeCell ref="M12:M13"/>
    <mergeCell ref="N12:N13"/>
    <mergeCell ref="O12:O13"/>
    <mergeCell ref="P12:P13"/>
    <mergeCell ref="Q12:Q13"/>
    <mergeCell ref="R12:R13"/>
    <mergeCell ref="B12:B13"/>
    <mergeCell ref="C12:C13"/>
    <mergeCell ref="D12:D13"/>
    <mergeCell ref="E12:E13"/>
    <mergeCell ref="F12:F13"/>
    <mergeCell ref="G12:G13"/>
    <mergeCell ref="I11:K12"/>
    <mergeCell ref="S12:S13"/>
    <mergeCell ref="W15:Y15"/>
    <mergeCell ref="B18:G18"/>
    <mergeCell ref="K20:P20"/>
    <mergeCell ref="F21:F22"/>
    <mergeCell ref="G21:G22"/>
    <mergeCell ref="H21:H22"/>
    <mergeCell ref="I21:I22"/>
    <mergeCell ref="X20:Z21"/>
    <mergeCell ref="AA20:AJ20"/>
    <mergeCell ref="C21:C22"/>
    <mergeCell ref="D21:D22"/>
    <mergeCell ref="E21:E22"/>
    <mergeCell ref="AX20:AX22"/>
    <mergeCell ref="Q20:Q22"/>
    <mergeCell ref="R20:R22"/>
    <mergeCell ref="S20:S22"/>
    <mergeCell ref="T20:T22"/>
    <mergeCell ref="U20:U22"/>
    <mergeCell ref="AP20:AU20"/>
    <mergeCell ref="AV20:AV22"/>
    <mergeCell ref="AW20:AW22"/>
    <mergeCell ref="CD6:CG6"/>
    <mergeCell ref="AA15:AG15"/>
    <mergeCell ref="P33:R33"/>
    <mergeCell ref="B1:G1"/>
    <mergeCell ref="B33:N33"/>
    <mergeCell ref="AY21:AY22"/>
    <mergeCell ref="AZ21:BB21"/>
    <mergeCell ref="BC21:BD21"/>
    <mergeCell ref="BE21:BF21"/>
    <mergeCell ref="BG21:BH21"/>
    <mergeCell ref="BJ21:BJ22"/>
    <mergeCell ref="AA21:AD21"/>
    <mergeCell ref="AF21:AJ21"/>
    <mergeCell ref="AP21:AR21"/>
    <mergeCell ref="AS21:AU21"/>
    <mergeCell ref="AK20:AO21"/>
    <mergeCell ref="N21:P21"/>
    <mergeCell ref="V21:V22"/>
    <mergeCell ref="W21:W22"/>
    <mergeCell ref="J21:J22"/>
    <mergeCell ref="K21:M21"/>
    <mergeCell ref="BC20:BH20"/>
    <mergeCell ref="BI20:BI22"/>
    <mergeCell ref="B21:B22"/>
  </mergeCells>
  <pageMargins left="0.70866141732283472" right="0.70866141732283472" top="0.74803149606299213" bottom="0.74803149606299213" header="0.31496062992125984" footer="0.31496062992125984"/>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P42"/>
  <sheetViews>
    <sheetView zoomScaleNormal="100" workbookViewId="0">
      <selection activeCell="H8" sqref="H8"/>
    </sheetView>
  </sheetViews>
  <sheetFormatPr baseColWidth="10" defaultRowHeight="15" x14ac:dyDescent="0.25"/>
  <cols>
    <col min="1" max="1" width="2.5703125" customWidth="1"/>
    <col min="2" max="6" width="4.28515625" customWidth="1"/>
    <col min="7" max="7" width="25.28515625" customWidth="1"/>
    <col min="8" max="8" width="19" customWidth="1"/>
    <col min="9" max="9" width="9.140625" customWidth="1"/>
    <col min="10" max="10" width="7.7109375" customWidth="1"/>
    <col min="11" max="11" width="15.42578125" customWidth="1"/>
    <col min="12" max="12" width="15.28515625" customWidth="1"/>
    <col min="41" max="41" width="12.5703125" customWidth="1"/>
    <col min="42" max="42" width="15.140625" bestFit="1" customWidth="1"/>
    <col min="44" max="44" width="13.5703125" customWidth="1"/>
    <col min="63" max="63" width="11.7109375" bestFit="1" customWidth="1"/>
    <col min="65" max="65" width="11.7109375" bestFit="1" customWidth="1"/>
    <col min="69" max="69" width="13.7109375" customWidth="1"/>
  </cols>
  <sheetData>
    <row r="1" spans="2:120" x14ac:dyDescent="0.25">
      <c r="B1" s="437" t="s">
        <v>240</v>
      </c>
      <c r="C1" s="437"/>
      <c r="D1" s="437"/>
      <c r="E1" s="437"/>
      <c r="F1" s="437"/>
      <c r="G1" s="437"/>
      <c r="H1" s="437"/>
    </row>
    <row r="2" spans="2:120" ht="54" customHeight="1" x14ac:dyDescent="0.25">
      <c r="B2" s="437"/>
      <c r="C2" s="437"/>
      <c r="D2" s="437"/>
      <c r="E2" s="437"/>
      <c r="F2" s="437"/>
      <c r="G2" s="437"/>
      <c r="H2" s="437"/>
    </row>
    <row r="3" spans="2:120" s="8" customFormat="1" ht="25.5" customHeight="1" x14ac:dyDescent="0.25">
      <c r="B3" s="9"/>
      <c r="C3" s="10"/>
      <c r="D3" s="10"/>
      <c r="E3" s="10"/>
      <c r="F3" s="10"/>
      <c r="G3" s="376"/>
      <c r="H3" s="376"/>
      <c r="I3" s="376"/>
      <c r="J3" s="376"/>
      <c r="K3" s="376"/>
      <c r="L3" s="376"/>
      <c r="M3" s="376"/>
      <c r="N3" s="376"/>
      <c r="O3" s="408" t="s">
        <v>35</v>
      </c>
      <c r="P3" s="409"/>
      <c r="Q3" s="409"/>
      <c r="R3" s="409"/>
      <c r="S3" s="410"/>
      <c r="T3" s="388" t="s">
        <v>7</v>
      </c>
      <c r="U3" s="388"/>
      <c r="V3" s="388"/>
      <c r="W3" s="388"/>
      <c r="X3" s="388"/>
      <c r="Y3" s="388"/>
      <c r="Z3" s="389" t="s">
        <v>13</v>
      </c>
      <c r="AA3" s="415" t="s">
        <v>14</v>
      </c>
      <c r="AB3" s="388" t="s">
        <v>15</v>
      </c>
      <c r="AC3" s="388" t="s">
        <v>16</v>
      </c>
      <c r="AD3" s="389" t="s">
        <v>17</v>
      </c>
      <c r="AE3" s="400" t="s">
        <v>18</v>
      </c>
      <c r="AF3" s="400"/>
      <c r="AG3" s="400"/>
      <c r="AH3" s="12"/>
      <c r="AI3" s="12"/>
      <c r="AJ3" s="12"/>
      <c r="AP3" s="375" t="s">
        <v>24</v>
      </c>
      <c r="AQ3" s="375"/>
      <c r="AR3" s="375"/>
      <c r="AS3" s="376" t="s">
        <v>36</v>
      </c>
      <c r="AT3" s="376"/>
      <c r="AU3" s="376"/>
      <c r="AV3" s="376"/>
      <c r="AW3" s="376"/>
      <c r="AX3" s="376"/>
      <c r="AY3" s="376"/>
      <c r="AZ3" s="376"/>
      <c r="BA3" s="376"/>
      <c r="BB3" s="376"/>
      <c r="BC3" s="4"/>
      <c r="BD3" s="4"/>
      <c r="BE3" s="4"/>
      <c r="BF3" s="4"/>
      <c r="BG3" s="4"/>
      <c r="BH3" s="377" t="s">
        <v>30</v>
      </c>
      <c r="BI3" s="377"/>
      <c r="BJ3" s="377"/>
      <c r="BK3" s="377"/>
      <c r="BL3" s="377"/>
      <c r="BM3" s="377"/>
      <c r="BN3" s="375" t="s">
        <v>37</v>
      </c>
      <c r="BO3" s="399" t="s">
        <v>38</v>
      </c>
      <c r="BP3" s="376" t="s">
        <v>39</v>
      </c>
      <c r="BQ3" s="5" t="s">
        <v>40</v>
      </c>
      <c r="BR3" s="10"/>
      <c r="BS3" s="10"/>
      <c r="BT3" s="10"/>
      <c r="BU3" s="398"/>
      <c r="BV3" s="398"/>
      <c r="BW3" s="398"/>
      <c r="BX3" s="398"/>
      <c r="BY3" s="398"/>
      <c r="BZ3" s="398"/>
      <c r="CA3" s="385" t="s">
        <v>41</v>
      </c>
      <c r="CB3" s="10"/>
      <c r="CC3" s="10"/>
      <c r="CD3" s="10"/>
      <c r="CE3" s="10"/>
      <c r="CF3" s="10"/>
      <c r="CG3" s="10"/>
      <c r="CH3" s="10"/>
      <c r="CI3" s="10"/>
    </row>
    <row r="4" spans="2:120" s="8" customFormat="1" ht="62.25" customHeight="1" x14ac:dyDescent="0.25">
      <c r="B4" s="420" t="s">
        <v>0</v>
      </c>
      <c r="C4" s="420" t="s">
        <v>1</v>
      </c>
      <c r="D4" s="420" t="s">
        <v>2</v>
      </c>
      <c r="E4" s="422" t="s">
        <v>3</v>
      </c>
      <c r="F4" s="422" t="s">
        <v>4</v>
      </c>
      <c r="G4" s="386" t="s">
        <v>5</v>
      </c>
      <c r="H4" s="386" t="s">
        <v>6</v>
      </c>
      <c r="I4" s="386" t="s">
        <v>42</v>
      </c>
      <c r="J4" s="386" t="s">
        <v>43</v>
      </c>
      <c r="K4" s="363" t="s">
        <v>44</v>
      </c>
      <c r="L4" s="365"/>
      <c r="M4" s="418" t="s">
        <v>45</v>
      </c>
      <c r="N4" s="13" t="s">
        <v>46</v>
      </c>
      <c r="O4" s="411" t="s">
        <v>47</v>
      </c>
      <c r="P4" s="412"/>
      <c r="Q4" s="366" t="s">
        <v>48</v>
      </c>
      <c r="R4" s="367"/>
      <c r="S4" s="368"/>
      <c r="T4" s="390" t="s">
        <v>8</v>
      </c>
      <c r="U4" s="391"/>
      <c r="V4" s="392"/>
      <c r="W4" s="390" t="s">
        <v>9</v>
      </c>
      <c r="X4" s="391"/>
      <c r="Y4" s="392"/>
      <c r="Z4" s="389"/>
      <c r="AA4" s="416"/>
      <c r="AB4" s="388"/>
      <c r="AC4" s="388"/>
      <c r="AD4" s="389"/>
      <c r="AE4" s="400" t="s">
        <v>19</v>
      </c>
      <c r="AF4" s="400"/>
      <c r="AG4" s="388" t="s">
        <v>20</v>
      </c>
      <c r="AH4" s="396" t="s">
        <v>49</v>
      </c>
      <c r="AI4" s="396"/>
      <c r="AJ4" s="397"/>
      <c r="AK4" s="403" t="s">
        <v>23</v>
      </c>
      <c r="AL4" s="405" t="s">
        <v>50</v>
      </c>
      <c r="AM4" s="375" t="s">
        <v>51</v>
      </c>
      <c r="AN4" s="375"/>
      <c r="AO4" s="399"/>
      <c r="AP4" s="375"/>
      <c r="AQ4" s="375"/>
      <c r="AR4" s="375"/>
      <c r="AS4" s="363" t="s">
        <v>52</v>
      </c>
      <c r="AT4" s="364"/>
      <c r="AU4" s="364"/>
      <c r="AV4" s="364"/>
      <c r="AW4" s="14"/>
      <c r="AX4" s="363" t="s">
        <v>53</v>
      </c>
      <c r="AY4" s="364"/>
      <c r="AZ4" s="364"/>
      <c r="BA4" s="364"/>
      <c r="BB4" s="365"/>
      <c r="BC4" s="363" t="s">
        <v>27</v>
      </c>
      <c r="BD4" s="365"/>
      <c r="BE4" s="14"/>
      <c r="BF4" s="14"/>
      <c r="BG4" s="14"/>
      <c r="BH4" s="366" t="s">
        <v>31</v>
      </c>
      <c r="BI4" s="367"/>
      <c r="BJ4" s="368"/>
      <c r="BK4" s="366" t="s">
        <v>32</v>
      </c>
      <c r="BL4" s="367"/>
      <c r="BM4" s="368"/>
      <c r="BN4" s="375"/>
      <c r="BO4" s="399"/>
      <c r="BP4" s="376"/>
      <c r="BQ4" s="401" t="s">
        <v>54</v>
      </c>
      <c r="BR4" s="364" t="s">
        <v>55</v>
      </c>
      <c r="BS4" s="364"/>
      <c r="BT4" s="365"/>
      <c r="BU4" s="384" t="s">
        <v>56</v>
      </c>
      <c r="BV4" s="384"/>
      <c r="BW4" s="385" t="s">
        <v>57</v>
      </c>
      <c r="BX4" s="385"/>
      <c r="BY4" s="385" t="s">
        <v>58</v>
      </c>
      <c r="BZ4" s="407"/>
      <c r="CA4" s="385"/>
      <c r="CB4" s="386"/>
      <c r="CC4" s="10"/>
      <c r="CD4" s="10"/>
      <c r="CE4" s="10"/>
      <c r="CF4" s="10"/>
      <c r="CG4" s="10"/>
      <c r="CH4" s="10"/>
      <c r="CI4" s="10"/>
    </row>
    <row r="5" spans="2:120" s="8" customFormat="1" ht="108" customHeight="1" x14ac:dyDescent="0.25">
      <c r="B5" s="421"/>
      <c r="C5" s="421"/>
      <c r="D5" s="421"/>
      <c r="E5" s="423"/>
      <c r="F5" s="423"/>
      <c r="G5" s="387"/>
      <c r="H5" s="387"/>
      <c r="I5" s="387"/>
      <c r="J5" s="387"/>
      <c r="K5" s="4" t="s">
        <v>59</v>
      </c>
      <c r="L5" s="4" t="s">
        <v>60</v>
      </c>
      <c r="M5" s="419"/>
      <c r="N5" s="15" t="s">
        <v>61</v>
      </c>
      <c r="O5" s="16" t="s">
        <v>62</v>
      </c>
      <c r="P5" s="16" t="s">
        <v>63</v>
      </c>
      <c r="Q5" s="16" t="s">
        <v>64</v>
      </c>
      <c r="R5" s="16" t="s">
        <v>65</v>
      </c>
      <c r="S5" s="16" t="s">
        <v>66</v>
      </c>
      <c r="T5" s="1" t="s">
        <v>10</v>
      </c>
      <c r="U5" s="1" t="s">
        <v>11</v>
      </c>
      <c r="V5" s="1" t="s">
        <v>12</v>
      </c>
      <c r="W5" s="1" t="s">
        <v>10</v>
      </c>
      <c r="X5" s="1" t="s">
        <v>11</v>
      </c>
      <c r="Y5" s="1" t="s">
        <v>12</v>
      </c>
      <c r="Z5" s="389"/>
      <c r="AA5" s="417"/>
      <c r="AB5" s="388"/>
      <c r="AC5" s="388"/>
      <c r="AD5" s="389"/>
      <c r="AE5" s="1" t="s">
        <v>21</v>
      </c>
      <c r="AF5" s="2" t="s">
        <v>22</v>
      </c>
      <c r="AG5" s="388"/>
      <c r="AH5" s="17" t="s">
        <v>67</v>
      </c>
      <c r="AI5" s="17" t="s">
        <v>68</v>
      </c>
      <c r="AJ5" s="18" t="s">
        <v>69</v>
      </c>
      <c r="AK5" s="404"/>
      <c r="AL5" s="406"/>
      <c r="AM5" s="3" t="s">
        <v>25</v>
      </c>
      <c r="AN5" s="3" t="s">
        <v>26</v>
      </c>
      <c r="AO5" s="3" t="s">
        <v>12</v>
      </c>
      <c r="AP5" s="3" t="s">
        <v>25</v>
      </c>
      <c r="AQ5" s="3" t="s">
        <v>26</v>
      </c>
      <c r="AR5" s="3" t="s">
        <v>12</v>
      </c>
      <c r="AS5" s="7">
        <v>2007</v>
      </c>
      <c r="AT5" s="7">
        <v>2008</v>
      </c>
      <c r="AU5" s="7">
        <v>2009</v>
      </c>
      <c r="AV5" s="7">
        <v>2010</v>
      </c>
      <c r="AW5" s="7">
        <v>2011</v>
      </c>
      <c r="AX5" s="4" t="s">
        <v>70</v>
      </c>
      <c r="AY5" s="4" t="s">
        <v>71</v>
      </c>
      <c r="AZ5" s="4" t="s">
        <v>72</v>
      </c>
      <c r="BA5" s="4" t="s">
        <v>73</v>
      </c>
      <c r="BB5" s="4" t="s">
        <v>74</v>
      </c>
      <c r="BC5" s="4" t="s">
        <v>28</v>
      </c>
      <c r="BD5" s="4" t="s">
        <v>29</v>
      </c>
      <c r="BE5" s="4" t="s">
        <v>75</v>
      </c>
      <c r="BF5" s="4" t="s">
        <v>76</v>
      </c>
      <c r="BG5" s="4" t="s">
        <v>12</v>
      </c>
      <c r="BH5" s="3" t="s">
        <v>25</v>
      </c>
      <c r="BI5" s="3" t="s">
        <v>26</v>
      </c>
      <c r="BJ5" s="3" t="s">
        <v>12</v>
      </c>
      <c r="BK5" s="3" t="s">
        <v>25</v>
      </c>
      <c r="BL5" s="3" t="s">
        <v>26</v>
      </c>
      <c r="BM5" s="3" t="s">
        <v>12</v>
      </c>
      <c r="BN5" s="375"/>
      <c r="BO5" s="399"/>
      <c r="BP5" s="376"/>
      <c r="BQ5" s="402"/>
      <c r="BR5" s="5" t="s">
        <v>77</v>
      </c>
      <c r="BS5" s="4" t="s">
        <v>78</v>
      </c>
      <c r="BT5" s="4" t="s">
        <v>79</v>
      </c>
      <c r="BU5" s="19" t="s">
        <v>80</v>
      </c>
      <c r="BV5" s="20" t="s">
        <v>81</v>
      </c>
      <c r="BW5" s="21" t="s">
        <v>80</v>
      </c>
      <c r="BX5" s="22" t="s">
        <v>82</v>
      </c>
      <c r="BY5" s="23" t="s">
        <v>83</v>
      </c>
      <c r="BZ5" s="24" t="s">
        <v>84</v>
      </c>
      <c r="CA5" s="385"/>
      <c r="CB5" s="387"/>
      <c r="CC5" s="10"/>
      <c r="CD5" s="10"/>
      <c r="CE5" s="10"/>
      <c r="CF5" s="10"/>
      <c r="CG5" s="10"/>
      <c r="CH5" s="10"/>
      <c r="CI5" s="10"/>
    </row>
    <row r="7" spans="2:120" s="125" customFormat="1" ht="168.75" x14ac:dyDescent="0.25">
      <c r="B7" s="57">
        <v>537</v>
      </c>
      <c r="C7" s="58">
        <v>17</v>
      </c>
      <c r="D7" s="58">
        <v>18</v>
      </c>
      <c r="E7" s="58">
        <v>1</v>
      </c>
      <c r="F7" s="58"/>
      <c r="G7" s="126" t="s">
        <v>126</v>
      </c>
      <c r="H7" s="76" t="s">
        <v>127</v>
      </c>
      <c r="I7" s="127">
        <v>2010</v>
      </c>
      <c r="J7" s="127" t="s">
        <v>128</v>
      </c>
      <c r="K7" s="66" t="s">
        <v>86</v>
      </c>
      <c r="L7" s="67" t="s">
        <v>87</v>
      </c>
      <c r="M7" s="127">
        <v>6</v>
      </c>
      <c r="N7" s="127">
        <v>2</v>
      </c>
      <c r="O7" s="127" t="s">
        <v>88</v>
      </c>
      <c r="P7" s="127" t="s">
        <v>88</v>
      </c>
      <c r="Q7" s="58">
        <v>668</v>
      </c>
      <c r="R7" s="66" t="s">
        <v>89</v>
      </c>
      <c r="S7" s="58" t="s">
        <v>90</v>
      </c>
      <c r="T7" s="68">
        <v>415</v>
      </c>
      <c r="U7" s="68">
        <v>1149</v>
      </c>
      <c r="V7" s="68">
        <f t="shared" ref="V7" si="0">+T7+U7</f>
        <v>1564</v>
      </c>
      <c r="W7" s="68">
        <v>82</v>
      </c>
      <c r="X7" s="68">
        <v>102</v>
      </c>
      <c r="Y7" s="68">
        <f>W7+X7</f>
        <v>184</v>
      </c>
      <c r="Z7" s="68">
        <f t="shared" ref="Z7" si="1">Y7+V7</f>
        <v>1748</v>
      </c>
      <c r="AA7" s="68">
        <v>0</v>
      </c>
      <c r="AB7" s="68">
        <v>1748</v>
      </c>
      <c r="AC7" s="68">
        <v>1748</v>
      </c>
      <c r="AD7" s="68">
        <v>60</v>
      </c>
      <c r="AE7" s="127">
        <v>0</v>
      </c>
      <c r="AF7" s="128">
        <v>0</v>
      </c>
      <c r="AG7" s="127">
        <v>0</v>
      </c>
      <c r="AH7" s="129" t="s">
        <v>129</v>
      </c>
      <c r="AI7" s="129" t="s">
        <v>129</v>
      </c>
      <c r="AJ7" s="129" t="s">
        <v>129</v>
      </c>
      <c r="AK7" s="127"/>
      <c r="AL7" s="130"/>
      <c r="AM7" s="128">
        <v>7430797</v>
      </c>
      <c r="AN7" s="128">
        <v>0</v>
      </c>
      <c r="AO7" s="128">
        <v>7430797</v>
      </c>
      <c r="AP7" s="128">
        <v>7430797</v>
      </c>
      <c r="AQ7" s="128">
        <v>0</v>
      </c>
      <c r="AR7" s="128">
        <v>7430797</v>
      </c>
      <c r="AS7" s="131">
        <v>0</v>
      </c>
      <c r="AT7" s="131">
        <v>0</v>
      </c>
      <c r="AU7" s="131">
        <v>0</v>
      </c>
      <c r="AV7" s="131">
        <v>0</v>
      </c>
      <c r="AW7" s="131">
        <v>0</v>
      </c>
      <c r="AX7" s="131">
        <v>0</v>
      </c>
      <c r="AY7" s="131">
        <v>0</v>
      </c>
      <c r="AZ7" s="131">
        <v>0</v>
      </c>
      <c r="BA7" s="131">
        <v>0</v>
      </c>
      <c r="BB7" s="131">
        <v>0</v>
      </c>
      <c r="BC7" s="131">
        <v>0</v>
      </c>
      <c r="BD7" s="131">
        <v>0</v>
      </c>
      <c r="BE7" s="131">
        <v>0</v>
      </c>
      <c r="BF7" s="131"/>
      <c r="BG7" s="131">
        <v>0</v>
      </c>
      <c r="BH7" s="131">
        <v>0</v>
      </c>
      <c r="BI7" s="131">
        <v>0</v>
      </c>
      <c r="BJ7" s="131">
        <v>0</v>
      </c>
      <c r="BK7" s="132">
        <f>BM7</f>
        <v>7430797</v>
      </c>
      <c r="BL7" s="132"/>
      <c r="BM7" s="132">
        <f>AR7</f>
        <v>7430797</v>
      </c>
      <c r="BN7" s="331">
        <v>0</v>
      </c>
      <c r="BO7" s="122" t="s">
        <v>114</v>
      </c>
      <c r="BP7" s="128">
        <v>0</v>
      </c>
      <c r="BQ7" s="133" t="s">
        <v>115</v>
      </c>
      <c r="BR7" s="134" t="s">
        <v>103</v>
      </c>
      <c r="BS7" s="71"/>
      <c r="BT7" s="71"/>
      <c r="BU7" s="135"/>
      <c r="BV7" s="135"/>
      <c r="BW7" s="135"/>
      <c r="BX7" s="135"/>
      <c r="BY7" s="135"/>
      <c r="BZ7" s="135"/>
      <c r="CA7" s="66" t="s">
        <v>114</v>
      </c>
      <c r="CB7" s="99" t="s">
        <v>264</v>
      </c>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row>
    <row r="8" spans="2:120" s="125" customFormat="1" ht="78.75" x14ac:dyDescent="0.25">
      <c r="B8" s="102">
        <v>537</v>
      </c>
      <c r="C8" s="58">
        <v>17</v>
      </c>
      <c r="D8" s="98">
        <v>18</v>
      </c>
      <c r="E8" s="98">
        <v>1</v>
      </c>
      <c r="F8" s="98">
        <v>1</v>
      </c>
      <c r="G8" s="99" t="s">
        <v>130</v>
      </c>
      <c r="H8" s="136"/>
      <c r="I8" s="137">
        <v>2010</v>
      </c>
      <c r="J8" s="137" t="s">
        <v>128</v>
      </c>
      <c r="K8" s="114" t="s">
        <v>86</v>
      </c>
      <c r="L8" s="138" t="s">
        <v>87</v>
      </c>
      <c r="M8" s="137">
        <v>6</v>
      </c>
      <c r="N8" s="137"/>
      <c r="O8" s="135" t="s">
        <v>88</v>
      </c>
      <c r="P8" s="135" t="s">
        <v>88</v>
      </c>
      <c r="Q8" s="139">
        <v>668</v>
      </c>
      <c r="R8" s="114" t="s">
        <v>89</v>
      </c>
      <c r="S8" s="139" t="s">
        <v>90</v>
      </c>
      <c r="T8" s="140"/>
      <c r="U8" s="140"/>
      <c r="V8" s="140"/>
      <c r="W8" s="140"/>
      <c r="X8" s="140"/>
      <c r="Y8" s="140"/>
      <c r="Z8" s="140"/>
      <c r="AA8" s="140"/>
      <c r="AB8" s="140"/>
      <c r="AC8" s="140"/>
      <c r="AD8" s="140"/>
      <c r="AE8" s="135"/>
      <c r="AF8" s="141"/>
      <c r="AG8" s="135"/>
      <c r="AH8" s="142"/>
      <c r="AI8" s="142"/>
      <c r="AJ8" s="142"/>
      <c r="AK8" s="135"/>
      <c r="AL8" s="143"/>
      <c r="AM8" s="144">
        <v>7430797</v>
      </c>
      <c r="AN8" s="144">
        <v>0</v>
      </c>
      <c r="AO8" s="144">
        <v>7430797</v>
      </c>
      <c r="AP8" s="144">
        <v>1119.0999999999999</v>
      </c>
      <c r="AQ8" s="144">
        <v>0</v>
      </c>
      <c r="AR8" s="144">
        <v>1119.0999999999999</v>
      </c>
      <c r="AS8" s="131">
        <v>0</v>
      </c>
      <c r="AT8" s="131">
        <v>0</v>
      </c>
      <c r="AU8" s="131">
        <v>0</v>
      </c>
      <c r="AV8" s="131">
        <v>0</v>
      </c>
      <c r="AW8" s="131">
        <v>0</v>
      </c>
      <c r="AX8" s="131">
        <v>0</v>
      </c>
      <c r="AY8" s="131">
        <v>0</v>
      </c>
      <c r="AZ8" s="131">
        <v>0</v>
      </c>
      <c r="BA8" s="131">
        <v>0</v>
      </c>
      <c r="BB8" s="131">
        <v>0</v>
      </c>
      <c r="BC8" s="131">
        <v>0</v>
      </c>
      <c r="BD8" s="131">
        <v>0</v>
      </c>
      <c r="BE8" s="131">
        <v>0</v>
      </c>
      <c r="BF8" s="131"/>
      <c r="BG8" s="131">
        <v>0</v>
      </c>
      <c r="BH8" s="131">
        <v>0</v>
      </c>
      <c r="BI8" s="131">
        <v>0</v>
      </c>
      <c r="BJ8" s="131">
        <v>0</v>
      </c>
      <c r="BK8" s="132">
        <f t="shared" ref="BK8:BK41" si="2">BM8</f>
        <v>1119.0999999999999</v>
      </c>
      <c r="BL8" s="132"/>
      <c r="BM8" s="132">
        <f>AR8</f>
        <v>1119.0999999999999</v>
      </c>
      <c r="BN8" s="118">
        <v>0</v>
      </c>
      <c r="BO8" s="145" t="s">
        <v>258</v>
      </c>
      <c r="BP8" s="141">
        <v>0</v>
      </c>
      <c r="BQ8" s="146"/>
      <c r="BR8" s="147" t="s">
        <v>259</v>
      </c>
      <c r="BS8" s="124"/>
      <c r="BT8" s="124"/>
      <c r="BU8" s="135"/>
      <c r="BV8" s="135"/>
      <c r="BW8" s="135"/>
      <c r="BX8" s="135"/>
      <c r="BY8" s="135"/>
      <c r="BZ8" s="135"/>
      <c r="CA8" s="148"/>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row>
    <row r="9" spans="2:120" s="125" customFormat="1" ht="78.75" x14ac:dyDescent="0.25">
      <c r="B9" s="102">
        <v>537</v>
      </c>
      <c r="C9" s="58">
        <v>17</v>
      </c>
      <c r="D9" s="98">
        <v>18</v>
      </c>
      <c r="E9" s="98">
        <v>1</v>
      </c>
      <c r="F9" s="98">
        <v>2</v>
      </c>
      <c r="G9" s="99" t="s">
        <v>131</v>
      </c>
      <c r="H9" s="136"/>
      <c r="I9" s="137">
        <v>2010</v>
      </c>
      <c r="J9" s="137" t="s">
        <v>128</v>
      </c>
      <c r="K9" s="114" t="s">
        <v>86</v>
      </c>
      <c r="L9" s="138" t="s">
        <v>87</v>
      </c>
      <c r="M9" s="137">
        <v>6</v>
      </c>
      <c r="N9" s="137"/>
      <c r="O9" s="135" t="s">
        <v>88</v>
      </c>
      <c r="P9" s="135" t="s">
        <v>88</v>
      </c>
      <c r="Q9" s="139">
        <v>668</v>
      </c>
      <c r="R9" s="114" t="s">
        <v>89</v>
      </c>
      <c r="S9" s="139" t="s">
        <v>90</v>
      </c>
      <c r="T9" s="140"/>
      <c r="U9" s="140"/>
      <c r="V9" s="140"/>
      <c r="W9" s="140"/>
      <c r="X9" s="140"/>
      <c r="Y9" s="140"/>
      <c r="Z9" s="140"/>
      <c r="AA9" s="140"/>
      <c r="AB9" s="140"/>
      <c r="AC9" s="140"/>
      <c r="AD9" s="140"/>
      <c r="AE9" s="135"/>
      <c r="AF9" s="141"/>
      <c r="AG9" s="135"/>
      <c r="AH9" s="142"/>
      <c r="AI9" s="142"/>
      <c r="AJ9" s="142"/>
      <c r="AK9" s="135"/>
      <c r="AL9" s="143"/>
      <c r="AM9" s="144">
        <v>7430797</v>
      </c>
      <c r="AN9" s="144">
        <v>0</v>
      </c>
      <c r="AO9" s="144">
        <v>7430797</v>
      </c>
      <c r="AP9" s="144">
        <v>2146.9499999999998</v>
      </c>
      <c r="AQ9" s="144">
        <v>0</v>
      </c>
      <c r="AR9" s="144">
        <v>2146.9499999999998</v>
      </c>
      <c r="AS9" s="131">
        <v>0</v>
      </c>
      <c r="AT9" s="131">
        <v>0</v>
      </c>
      <c r="AU9" s="131">
        <v>0</v>
      </c>
      <c r="AV9" s="131">
        <v>0</v>
      </c>
      <c r="AW9" s="131">
        <v>0</v>
      </c>
      <c r="AX9" s="131">
        <v>0</v>
      </c>
      <c r="AY9" s="131">
        <v>0</v>
      </c>
      <c r="AZ9" s="131">
        <v>0</v>
      </c>
      <c r="BA9" s="131">
        <v>0</v>
      </c>
      <c r="BB9" s="131">
        <v>0</v>
      </c>
      <c r="BC9" s="131">
        <v>0</v>
      </c>
      <c r="BD9" s="131">
        <v>0</v>
      </c>
      <c r="BE9" s="131">
        <v>0</v>
      </c>
      <c r="BF9" s="131"/>
      <c r="BG9" s="131">
        <v>0</v>
      </c>
      <c r="BH9" s="131">
        <v>0</v>
      </c>
      <c r="BI9" s="131">
        <v>0</v>
      </c>
      <c r="BJ9" s="131">
        <v>0</v>
      </c>
      <c r="BK9" s="132">
        <f t="shared" si="2"/>
        <v>2146.9499999999998</v>
      </c>
      <c r="BL9" s="132"/>
      <c r="BM9" s="132">
        <f t="shared" ref="BM9:BM41" si="3">AR9</f>
        <v>2146.9499999999998</v>
      </c>
      <c r="BN9" s="118">
        <v>0</v>
      </c>
      <c r="BO9" s="145" t="s">
        <v>258</v>
      </c>
      <c r="BP9" s="141">
        <v>0</v>
      </c>
      <c r="BQ9" s="146"/>
      <c r="BR9" s="147" t="s">
        <v>259</v>
      </c>
      <c r="BS9" s="124"/>
      <c r="BT9" s="124"/>
      <c r="BU9" s="135"/>
      <c r="BV9" s="135"/>
      <c r="BW9" s="135"/>
      <c r="BX9" s="135"/>
      <c r="BY9" s="135"/>
      <c r="BZ9" s="135"/>
      <c r="CA9" s="148"/>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row>
    <row r="10" spans="2:120" s="125" customFormat="1" ht="78.75" x14ac:dyDescent="0.25">
      <c r="B10" s="102">
        <v>537</v>
      </c>
      <c r="C10" s="58">
        <v>17</v>
      </c>
      <c r="D10" s="98">
        <v>18</v>
      </c>
      <c r="E10" s="98">
        <v>1</v>
      </c>
      <c r="F10" s="98">
        <v>3</v>
      </c>
      <c r="G10" s="99" t="s">
        <v>132</v>
      </c>
      <c r="H10" s="136"/>
      <c r="I10" s="137">
        <v>2010</v>
      </c>
      <c r="J10" s="137" t="s">
        <v>128</v>
      </c>
      <c r="K10" s="114" t="s">
        <v>86</v>
      </c>
      <c r="L10" s="138" t="s">
        <v>87</v>
      </c>
      <c r="M10" s="137">
        <v>6</v>
      </c>
      <c r="N10" s="137"/>
      <c r="O10" s="135" t="s">
        <v>88</v>
      </c>
      <c r="P10" s="135" t="s">
        <v>88</v>
      </c>
      <c r="Q10" s="139">
        <v>668</v>
      </c>
      <c r="R10" s="114" t="s">
        <v>89</v>
      </c>
      <c r="S10" s="139" t="s">
        <v>90</v>
      </c>
      <c r="T10" s="140"/>
      <c r="U10" s="140"/>
      <c r="V10" s="140"/>
      <c r="W10" s="140"/>
      <c r="X10" s="140"/>
      <c r="Y10" s="140"/>
      <c r="Z10" s="140"/>
      <c r="AA10" s="140"/>
      <c r="AB10" s="140"/>
      <c r="AC10" s="140"/>
      <c r="AD10" s="140"/>
      <c r="AE10" s="135"/>
      <c r="AF10" s="141"/>
      <c r="AG10" s="135"/>
      <c r="AH10" s="142"/>
      <c r="AI10" s="142"/>
      <c r="AJ10" s="142"/>
      <c r="AK10" s="135"/>
      <c r="AL10" s="143"/>
      <c r="AM10" s="144">
        <v>7430797</v>
      </c>
      <c r="AN10" s="144">
        <v>0</v>
      </c>
      <c r="AO10" s="144">
        <v>7430797</v>
      </c>
      <c r="AP10" s="144">
        <v>3790.28</v>
      </c>
      <c r="AQ10" s="144">
        <v>0</v>
      </c>
      <c r="AR10" s="144">
        <v>3790.28</v>
      </c>
      <c r="AS10" s="131">
        <v>0</v>
      </c>
      <c r="AT10" s="131">
        <v>0</v>
      </c>
      <c r="AU10" s="131">
        <v>0</v>
      </c>
      <c r="AV10" s="131">
        <v>0</v>
      </c>
      <c r="AW10" s="131">
        <v>0</v>
      </c>
      <c r="AX10" s="131">
        <v>0</v>
      </c>
      <c r="AY10" s="131">
        <v>0</v>
      </c>
      <c r="AZ10" s="131">
        <v>0</v>
      </c>
      <c r="BA10" s="131">
        <v>0</v>
      </c>
      <c r="BB10" s="131">
        <v>0</v>
      </c>
      <c r="BC10" s="131">
        <v>0</v>
      </c>
      <c r="BD10" s="131">
        <v>0</v>
      </c>
      <c r="BE10" s="131">
        <v>0</v>
      </c>
      <c r="BF10" s="131"/>
      <c r="BG10" s="131">
        <v>0</v>
      </c>
      <c r="BH10" s="131">
        <v>0</v>
      </c>
      <c r="BI10" s="131">
        <v>0</v>
      </c>
      <c r="BJ10" s="131">
        <v>0</v>
      </c>
      <c r="BK10" s="132">
        <f t="shared" si="2"/>
        <v>3790.28</v>
      </c>
      <c r="BL10" s="132"/>
      <c r="BM10" s="132">
        <f t="shared" si="3"/>
        <v>3790.28</v>
      </c>
      <c r="BN10" s="118">
        <v>0</v>
      </c>
      <c r="BO10" s="145" t="s">
        <v>258</v>
      </c>
      <c r="BP10" s="141">
        <v>0</v>
      </c>
      <c r="BQ10" s="146"/>
      <c r="BR10" s="147" t="s">
        <v>259</v>
      </c>
      <c r="BS10" s="124"/>
      <c r="BT10" s="124"/>
      <c r="BU10" s="135"/>
      <c r="BV10" s="135"/>
      <c r="BW10" s="135"/>
      <c r="BX10" s="135"/>
      <c r="BY10" s="135"/>
      <c r="BZ10" s="135"/>
      <c r="CA10" s="148"/>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row>
    <row r="11" spans="2:120" s="125" customFormat="1" ht="78.75" x14ac:dyDescent="0.25">
      <c r="B11" s="102">
        <v>537</v>
      </c>
      <c r="C11" s="58">
        <v>17</v>
      </c>
      <c r="D11" s="98">
        <v>18</v>
      </c>
      <c r="E11" s="98">
        <v>1</v>
      </c>
      <c r="F11" s="98">
        <v>4</v>
      </c>
      <c r="G11" s="99" t="s">
        <v>133</v>
      </c>
      <c r="H11" s="136"/>
      <c r="I11" s="137">
        <v>2010</v>
      </c>
      <c r="J11" s="137" t="s">
        <v>128</v>
      </c>
      <c r="K11" s="114" t="s">
        <v>86</v>
      </c>
      <c r="L11" s="138" t="s">
        <v>87</v>
      </c>
      <c r="M11" s="137">
        <v>6</v>
      </c>
      <c r="N11" s="137"/>
      <c r="O11" s="135" t="s">
        <v>88</v>
      </c>
      <c r="P11" s="135" t="s">
        <v>88</v>
      </c>
      <c r="Q11" s="139">
        <v>668</v>
      </c>
      <c r="R11" s="114" t="s">
        <v>89</v>
      </c>
      <c r="S11" s="139" t="s">
        <v>90</v>
      </c>
      <c r="T11" s="140"/>
      <c r="U11" s="140"/>
      <c r="V11" s="140"/>
      <c r="W11" s="140"/>
      <c r="X11" s="140"/>
      <c r="Y11" s="140"/>
      <c r="Z11" s="140"/>
      <c r="AA11" s="140"/>
      <c r="AB11" s="140"/>
      <c r="AC11" s="140"/>
      <c r="AD11" s="140"/>
      <c r="AE11" s="135"/>
      <c r="AF11" s="141"/>
      <c r="AG11" s="135"/>
      <c r="AH11" s="142"/>
      <c r="AI11" s="142"/>
      <c r="AJ11" s="142"/>
      <c r="AK11" s="135"/>
      <c r="AL11" s="143"/>
      <c r="AM11" s="144">
        <v>7430797</v>
      </c>
      <c r="AN11" s="144">
        <v>0</v>
      </c>
      <c r="AO11" s="144">
        <v>7430797</v>
      </c>
      <c r="AP11" s="144">
        <v>1234.77</v>
      </c>
      <c r="AQ11" s="144">
        <v>0</v>
      </c>
      <c r="AR11" s="144">
        <v>1234.77</v>
      </c>
      <c r="AS11" s="131">
        <v>0</v>
      </c>
      <c r="AT11" s="131">
        <v>0</v>
      </c>
      <c r="AU11" s="131">
        <v>0</v>
      </c>
      <c r="AV11" s="131">
        <v>0</v>
      </c>
      <c r="AW11" s="131">
        <v>0</v>
      </c>
      <c r="AX11" s="131">
        <v>0</v>
      </c>
      <c r="AY11" s="131">
        <v>0</v>
      </c>
      <c r="AZ11" s="131">
        <v>0</v>
      </c>
      <c r="BA11" s="131">
        <v>0</v>
      </c>
      <c r="BB11" s="131">
        <v>0</v>
      </c>
      <c r="BC11" s="131">
        <v>0</v>
      </c>
      <c r="BD11" s="131">
        <v>0</v>
      </c>
      <c r="BE11" s="131">
        <v>0</v>
      </c>
      <c r="BF11" s="131"/>
      <c r="BG11" s="131">
        <v>0</v>
      </c>
      <c r="BH11" s="131">
        <v>0</v>
      </c>
      <c r="BI11" s="131">
        <v>0</v>
      </c>
      <c r="BJ11" s="131">
        <v>0</v>
      </c>
      <c r="BK11" s="132">
        <f t="shared" si="2"/>
        <v>1234.77</v>
      </c>
      <c r="BL11" s="132"/>
      <c r="BM11" s="132">
        <f t="shared" si="3"/>
        <v>1234.77</v>
      </c>
      <c r="BN11" s="118">
        <v>0</v>
      </c>
      <c r="BO11" s="145" t="s">
        <v>258</v>
      </c>
      <c r="BP11" s="141">
        <v>0</v>
      </c>
      <c r="BQ11" s="146"/>
      <c r="BR11" s="147" t="s">
        <v>259</v>
      </c>
      <c r="BS11" s="124"/>
      <c r="BT11" s="124"/>
      <c r="BU11" s="135"/>
      <c r="BV11" s="135"/>
      <c r="BW11" s="135"/>
      <c r="BX11" s="135"/>
      <c r="BY11" s="135"/>
      <c r="BZ11" s="135"/>
      <c r="CA11" s="148"/>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row>
    <row r="12" spans="2:120" s="125" customFormat="1" ht="90" x14ac:dyDescent="0.25">
      <c r="B12" s="102">
        <v>537</v>
      </c>
      <c r="C12" s="58">
        <v>17</v>
      </c>
      <c r="D12" s="98">
        <v>18</v>
      </c>
      <c r="E12" s="98">
        <v>1</v>
      </c>
      <c r="F12" s="98">
        <v>5</v>
      </c>
      <c r="G12" s="99" t="s">
        <v>134</v>
      </c>
      <c r="H12" s="136"/>
      <c r="I12" s="137">
        <v>2010</v>
      </c>
      <c r="J12" s="137" t="s">
        <v>128</v>
      </c>
      <c r="K12" s="114" t="s">
        <v>86</v>
      </c>
      <c r="L12" s="138" t="s">
        <v>87</v>
      </c>
      <c r="M12" s="137">
        <v>6</v>
      </c>
      <c r="N12" s="137"/>
      <c r="O12" s="135" t="s">
        <v>88</v>
      </c>
      <c r="P12" s="135" t="s">
        <v>88</v>
      </c>
      <c r="Q12" s="139">
        <v>668</v>
      </c>
      <c r="R12" s="114" t="s">
        <v>89</v>
      </c>
      <c r="S12" s="139" t="s">
        <v>90</v>
      </c>
      <c r="T12" s="140"/>
      <c r="U12" s="140"/>
      <c r="V12" s="140"/>
      <c r="W12" s="140"/>
      <c r="X12" s="140"/>
      <c r="Y12" s="140"/>
      <c r="Z12" s="140"/>
      <c r="AA12" s="140"/>
      <c r="AB12" s="140"/>
      <c r="AC12" s="140"/>
      <c r="AD12" s="140"/>
      <c r="AE12" s="135"/>
      <c r="AF12" s="141"/>
      <c r="AG12" s="135"/>
      <c r="AH12" s="142"/>
      <c r="AI12" s="142"/>
      <c r="AJ12" s="142"/>
      <c r="AK12" s="135"/>
      <c r="AL12" s="143"/>
      <c r="AM12" s="144">
        <v>7430797</v>
      </c>
      <c r="AN12" s="144">
        <v>0</v>
      </c>
      <c r="AO12" s="144">
        <v>7430797</v>
      </c>
      <c r="AP12" s="144">
        <v>52054.73</v>
      </c>
      <c r="AQ12" s="144">
        <v>0</v>
      </c>
      <c r="AR12" s="144">
        <v>52054.73</v>
      </c>
      <c r="AS12" s="131">
        <v>0</v>
      </c>
      <c r="AT12" s="131">
        <v>0</v>
      </c>
      <c r="AU12" s="131">
        <v>0</v>
      </c>
      <c r="AV12" s="131">
        <v>0</v>
      </c>
      <c r="AW12" s="131">
        <v>0</v>
      </c>
      <c r="AX12" s="131">
        <v>0</v>
      </c>
      <c r="AY12" s="131">
        <v>0</v>
      </c>
      <c r="AZ12" s="131">
        <v>0</v>
      </c>
      <c r="BA12" s="131">
        <v>0</v>
      </c>
      <c r="BB12" s="131">
        <v>0</v>
      </c>
      <c r="BC12" s="131">
        <v>0</v>
      </c>
      <c r="BD12" s="131">
        <v>0</v>
      </c>
      <c r="BE12" s="131">
        <v>0</v>
      </c>
      <c r="BF12" s="131"/>
      <c r="BG12" s="131">
        <v>0</v>
      </c>
      <c r="BH12" s="131">
        <v>0</v>
      </c>
      <c r="BI12" s="131">
        <v>0</v>
      </c>
      <c r="BJ12" s="131">
        <v>0</v>
      </c>
      <c r="BK12" s="132">
        <f t="shared" si="2"/>
        <v>52054.73</v>
      </c>
      <c r="BL12" s="132"/>
      <c r="BM12" s="132">
        <f t="shared" si="3"/>
        <v>52054.73</v>
      </c>
      <c r="BN12" s="118">
        <v>0</v>
      </c>
      <c r="BO12" s="145" t="s">
        <v>258</v>
      </c>
      <c r="BP12" s="141">
        <v>0</v>
      </c>
      <c r="BQ12" s="146"/>
      <c r="BR12" s="147" t="s">
        <v>259</v>
      </c>
      <c r="BS12" s="124"/>
      <c r="BT12" s="124"/>
      <c r="BU12" s="135"/>
      <c r="BV12" s="135"/>
      <c r="BW12" s="135"/>
      <c r="BX12" s="135"/>
      <c r="BY12" s="135"/>
      <c r="BZ12" s="135"/>
      <c r="CA12" s="148"/>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row>
    <row r="13" spans="2:120" s="125" customFormat="1" ht="78.75" x14ac:dyDescent="0.25">
      <c r="B13" s="102">
        <v>537</v>
      </c>
      <c r="C13" s="58">
        <v>17</v>
      </c>
      <c r="D13" s="98">
        <v>18</v>
      </c>
      <c r="E13" s="98">
        <v>1</v>
      </c>
      <c r="F13" s="98">
        <v>6</v>
      </c>
      <c r="G13" s="99" t="s">
        <v>135</v>
      </c>
      <c r="H13" s="136"/>
      <c r="I13" s="137">
        <v>2010</v>
      </c>
      <c r="J13" s="137" t="s">
        <v>128</v>
      </c>
      <c r="K13" s="114" t="s">
        <v>86</v>
      </c>
      <c r="L13" s="138" t="s">
        <v>87</v>
      </c>
      <c r="M13" s="137">
        <v>6</v>
      </c>
      <c r="N13" s="137"/>
      <c r="O13" s="135" t="s">
        <v>88</v>
      </c>
      <c r="P13" s="135" t="s">
        <v>88</v>
      </c>
      <c r="Q13" s="139">
        <v>668</v>
      </c>
      <c r="R13" s="114" t="s">
        <v>89</v>
      </c>
      <c r="S13" s="139" t="s">
        <v>90</v>
      </c>
      <c r="T13" s="140"/>
      <c r="U13" s="140"/>
      <c r="V13" s="140"/>
      <c r="W13" s="140"/>
      <c r="X13" s="140"/>
      <c r="Y13" s="140"/>
      <c r="Z13" s="140"/>
      <c r="AA13" s="140"/>
      <c r="AB13" s="140"/>
      <c r="AC13" s="140"/>
      <c r="AD13" s="140"/>
      <c r="AE13" s="135"/>
      <c r="AF13" s="141"/>
      <c r="AG13" s="135"/>
      <c r="AH13" s="142"/>
      <c r="AI13" s="142"/>
      <c r="AJ13" s="142"/>
      <c r="AK13" s="135"/>
      <c r="AL13" s="143"/>
      <c r="AM13" s="144">
        <v>7430797</v>
      </c>
      <c r="AN13" s="144">
        <v>0</v>
      </c>
      <c r="AO13" s="144">
        <v>7430797</v>
      </c>
      <c r="AP13" s="144">
        <v>14017.44</v>
      </c>
      <c r="AQ13" s="144">
        <v>0</v>
      </c>
      <c r="AR13" s="144">
        <v>14017.44</v>
      </c>
      <c r="AS13" s="131">
        <v>0</v>
      </c>
      <c r="AT13" s="131">
        <v>0</v>
      </c>
      <c r="AU13" s="131">
        <v>0</v>
      </c>
      <c r="AV13" s="131">
        <v>0</v>
      </c>
      <c r="AW13" s="131">
        <v>0</v>
      </c>
      <c r="AX13" s="131">
        <v>0</v>
      </c>
      <c r="AY13" s="131">
        <v>0</v>
      </c>
      <c r="AZ13" s="131">
        <v>0</v>
      </c>
      <c r="BA13" s="131">
        <v>0</v>
      </c>
      <c r="BB13" s="131">
        <v>0</v>
      </c>
      <c r="BC13" s="131">
        <v>0</v>
      </c>
      <c r="BD13" s="131">
        <v>0</v>
      </c>
      <c r="BE13" s="131">
        <v>0</v>
      </c>
      <c r="BF13" s="131"/>
      <c r="BG13" s="131">
        <v>0</v>
      </c>
      <c r="BH13" s="131">
        <v>0</v>
      </c>
      <c r="BI13" s="131">
        <v>0</v>
      </c>
      <c r="BJ13" s="131">
        <v>0</v>
      </c>
      <c r="BK13" s="132">
        <f t="shared" si="2"/>
        <v>14017.44</v>
      </c>
      <c r="BL13" s="132"/>
      <c r="BM13" s="132">
        <f t="shared" si="3"/>
        <v>14017.44</v>
      </c>
      <c r="BN13" s="118">
        <v>0</v>
      </c>
      <c r="BO13" s="145" t="s">
        <v>258</v>
      </c>
      <c r="BP13" s="141">
        <v>0</v>
      </c>
      <c r="BQ13" s="146"/>
      <c r="BR13" s="147" t="s">
        <v>259</v>
      </c>
      <c r="BS13" s="124"/>
      <c r="BT13" s="124"/>
      <c r="BU13" s="135"/>
      <c r="BV13" s="135"/>
      <c r="BW13" s="135"/>
      <c r="BX13" s="135"/>
      <c r="BY13" s="135"/>
      <c r="BZ13" s="135"/>
      <c r="CA13" s="148"/>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row>
    <row r="14" spans="2:120" s="125" customFormat="1" ht="78.75" x14ac:dyDescent="0.25">
      <c r="B14" s="102">
        <v>537</v>
      </c>
      <c r="C14" s="58">
        <v>17</v>
      </c>
      <c r="D14" s="98">
        <v>18</v>
      </c>
      <c r="E14" s="98">
        <v>1</v>
      </c>
      <c r="F14" s="98">
        <v>7</v>
      </c>
      <c r="G14" s="99" t="s">
        <v>136</v>
      </c>
      <c r="H14" s="136"/>
      <c r="I14" s="137">
        <v>2010</v>
      </c>
      <c r="J14" s="137" t="s">
        <v>128</v>
      </c>
      <c r="K14" s="114" t="s">
        <v>86</v>
      </c>
      <c r="L14" s="138" t="s">
        <v>87</v>
      </c>
      <c r="M14" s="137">
        <v>6</v>
      </c>
      <c r="N14" s="137"/>
      <c r="O14" s="135" t="s">
        <v>88</v>
      </c>
      <c r="P14" s="135" t="s">
        <v>88</v>
      </c>
      <c r="Q14" s="139">
        <v>668</v>
      </c>
      <c r="R14" s="114" t="s">
        <v>89</v>
      </c>
      <c r="S14" s="139" t="s">
        <v>90</v>
      </c>
      <c r="T14" s="140"/>
      <c r="U14" s="140"/>
      <c r="V14" s="140"/>
      <c r="W14" s="140"/>
      <c r="X14" s="140"/>
      <c r="Y14" s="140"/>
      <c r="Z14" s="140"/>
      <c r="AA14" s="140"/>
      <c r="AB14" s="140"/>
      <c r="AC14" s="140"/>
      <c r="AD14" s="140"/>
      <c r="AE14" s="135"/>
      <c r="AF14" s="141"/>
      <c r="AG14" s="135"/>
      <c r="AH14" s="142"/>
      <c r="AI14" s="142"/>
      <c r="AJ14" s="142"/>
      <c r="AK14" s="135"/>
      <c r="AL14" s="143"/>
      <c r="AM14" s="144">
        <v>7430797</v>
      </c>
      <c r="AN14" s="144">
        <v>0</v>
      </c>
      <c r="AO14" s="144">
        <v>7430797</v>
      </c>
      <c r="AP14" s="144">
        <v>10446.030000000001</v>
      </c>
      <c r="AQ14" s="144">
        <v>0</v>
      </c>
      <c r="AR14" s="144">
        <v>10446.030000000001</v>
      </c>
      <c r="AS14" s="131">
        <v>0</v>
      </c>
      <c r="AT14" s="131">
        <v>0</v>
      </c>
      <c r="AU14" s="131">
        <v>0</v>
      </c>
      <c r="AV14" s="131">
        <v>0</v>
      </c>
      <c r="AW14" s="131">
        <v>0</v>
      </c>
      <c r="AX14" s="131">
        <v>0</v>
      </c>
      <c r="AY14" s="131">
        <v>0</v>
      </c>
      <c r="AZ14" s="131">
        <v>0</v>
      </c>
      <c r="BA14" s="131">
        <v>0</v>
      </c>
      <c r="BB14" s="131">
        <v>0</v>
      </c>
      <c r="BC14" s="131">
        <v>0</v>
      </c>
      <c r="BD14" s="131">
        <v>0</v>
      </c>
      <c r="BE14" s="131">
        <v>0</v>
      </c>
      <c r="BF14" s="131"/>
      <c r="BG14" s="131">
        <v>0</v>
      </c>
      <c r="BH14" s="131">
        <v>0</v>
      </c>
      <c r="BI14" s="131">
        <v>0</v>
      </c>
      <c r="BJ14" s="131">
        <v>0</v>
      </c>
      <c r="BK14" s="132">
        <f t="shared" si="2"/>
        <v>10446.030000000001</v>
      </c>
      <c r="BL14" s="132"/>
      <c r="BM14" s="132">
        <f t="shared" si="3"/>
        <v>10446.030000000001</v>
      </c>
      <c r="BN14" s="118">
        <v>0</v>
      </c>
      <c r="BO14" s="145" t="s">
        <v>258</v>
      </c>
      <c r="BP14" s="141">
        <v>0</v>
      </c>
      <c r="BQ14" s="146"/>
      <c r="BR14" s="147" t="s">
        <v>259</v>
      </c>
      <c r="BS14" s="124"/>
      <c r="BT14" s="124"/>
      <c r="BU14" s="135"/>
      <c r="BV14" s="135"/>
      <c r="BW14" s="135"/>
      <c r="BX14" s="135"/>
      <c r="BY14" s="135"/>
      <c r="BZ14" s="135"/>
      <c r="CA14" s="148"/>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row>
    <row r="15" spans="2:120" s="125" customFormat="1" ht="78.75" x14ac:dyDescent="0.25">
      <c r="B15" s="102">
        <v>537</v>
      </c>
      <c r="C15" s="58">
        <v>17</v>
      </c>
      <c r="D15" s="98">
        <v>18</v>
      </c>
      <c r="E15" s="98">
        <v>1</v>
      </c>
      <c r="F15" s="98">
        <v>8</v>
      </c>
      <c r="G15" s="99" t="s">
        <v>137</v>
      </c>
      <c r="H15" s="136"/>
      <c r="I15" s="137">
        <v>2010</v>
      </c>
      <c r="J15" s="137" t="s">
        <v>128</v>
      </c>
      <c r="K15" s="114" t="s">
        <v>86</v>
      </c>
      <c r="L15" s="138" t="s">
        <v>87</v>
      </c>
      <c r="M15" s="137">
        <v>6</v>
      </c>
      <c r="N15" s="137"/>
      <c r="O15" s="135" t="s">
        <v>88</v>
      </c>
      <c r="P15" s="135" t="s">
        <v>88</v>
      </c>
      <c r="Q15" s="139">
        <v>668</v>
      </c>
      <c r="R15" s="114" t="s">
        <v>89</v>
      </c>
      <c r="S15" s="139" t="s">
        <v>90</v>
      </c>
      <c r="T15" s="140"/>
      <c r="U15" s="140"/>
      <c r="V15" s="140"/>
      <c r="W15" s="140"/>
      <c r="X15" s="140"/>
      <c r="Y15" s="140"/>
      <c r="Z15" s="140"/>
      <c r="AA15" s="140"/>
      <c r="AB15" s="140"/>
      <c r="AC15" s="140"/>
      <c r="AD15" s="140"/>
      <c r="AE15" s="135"/>
      <c r="AF15" s="141"/>
      <c r="AG15" s="135"/>
      <c r="AH15" s="142"/>
      <c r="AI15" s="142"/>
      <c r="AJ15" s="142"/>
      <c r="AK15" s="135"/>
      <c r="AL15" s="143"/>
      <c r="AM15" s="144">
        <v>7430797</v>
      </c>
      <c r="AN15" s="144">
        <v>0</v>
      </c>
      <c r="AO15" s="144">
        <v>7430797</v>
      </c>
      <c r="AP15" s="144">
        <v>2045.34</v>
      </c>
      <c r="AQ15" s="144">
        <v>0</v>
      </c>
      <c r="AR15" s="144">
        <v>2045.34</v>
      </c>
      <c r="AS15" s="131">
        <v>0</v>
      </c>
      <c r="AT15" s="131">
        <v>0</v>
      </c>
      <c r="AU15" s="131">
        <v>0</v>
      </c>
      <c r="AV15" s="131">
        <v>0</v>
      </c>
      <c r="AW15" s="131">
        <v>0</v>
      </c>
      <c r="AX15" s="131">
        <v>0</v>
      </c>
      <c r="AY15" s="131">
        <v>0</v>
      </c>
      <c r="AZ15" s="131">
        <v>0</v>
      </c>
      <c r="BA15" s="131">
        <v>0</v>
      </c>
      <c r="BB15" s="131">
        <v>0</v>
      </c>
      <c r="BC15" s="131">
        <v>0</v>
      </c>
      <c r="BD15" s="131">
        <v>0</v>
      </c>
      <c r="BE15" s="131">
        <v>0</v>
      </c>
      <c r="BF15" s="131"/>
      <c r="BG15" s="131">
        <v>0</v>
      </c>
      <c r="BH15" s="131">
        <v>0</v>
      </c>
      <c r="BI15" s="131">
        <v>0</v>
      </c>
      <c r="BJ15" s="131">
        <v>0</v>
      </c>
      <c r="BK15" s="132">
        <f t="shared" si="2"/>
        <v>2045.34</v>
      </c>
      <c r="BL15" s="132"/>
      <c r="BM15" s="132">
        <f t="shared" si="3"/>
        <v>2045.34</v>
      </c>
      <c r="BN15" s="118">
        <v>0</v>
      </c>
      <c r="BO15" s="145" t="s">
        <v>258</v>
      </c>
      <c r="BP15" s="141">
        <v>0</v>
      </c>
      <c r="BQ15" s="146"/>
      <c r="BR15" s="147" t="s">
        <v>259</v>
      </c>
      <c r="BS15" s="124"/>
      <c r="BT15" s="124"/>
      <c r="BU15" s="135"/>
      <c r="BV15" s="135"/>
      <c r="BW15" s="135"/>
      <c r="BX15" s="135"/>
      <c r="BY15" s="135"/>
      <c r="BZ15" s="135"/>
      <c r="CA15" s="148"/>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row>
    <row r="16" spans="2:120" s="125" customFormat="1" ht="78.75" x14ac:dyDescent="0.25">
      <c r="B16" s="102">
        <v>537</v>
      </c>
      <c r="C16" s="58">
        <v>17</v>
      </c>
      <c r="D16" s="98">
        <v>18</v>
      </c>
      <c r="E16" s="98">
        <v>1</v>
      </c>
      <c r="F16" s="98">
        <v>9</v>
      </c>
      <c r="G16" s="99" t="s">
        <v>138</v>
      </c>
      <c r="H16" s="136"/>
      <c r="I16" s="137">
        <v>2010</v>
      </c>
      <c r="J16" s="137" t="s">
        <v>128</v>
      </c>
      <c r="K16" s="114" t="s">
        <v>86</v>
      </c>
      <c r="L16" s="138" t="s">
        <v>87</v>
      </c>
      <c r="M16" s="137">
        <v>6</v>
      </c>
      <c r="N16" s="137"/>
      <c r="O16" s="135" t="s">
        <v>88</v>
      </c>
      <c r="P16" s="135" t="s">
        <v>88</v>
      </c>
      <c r="Q16" s="139">
        <v>668</v>
      </c>
      <c r="R16" s="114" t="s">
        <v>89</v>
      </c>
      <c r="S16" s="139" t="s">
        <v>90</v>
      </c>
      <c r="T16" s="140"/>
      <c r="U16" s="140"/>
      <c r="V16" s="140"/>
      <c r="W16" s="140"/>
      <c r="X16" s="140"/>
      <c r="Y16" s="140"/>
      <c r="Z16" s="140"/>
      <c r="AA16" s="140"/>
      <c r="AB16" s="140"/>
      <c r="AC16" s="140"/>
      <c r="AD16" s="140"/>
      <c r="AE16" s="135"/>
      <c r="AF16" s="141"/>
      <c r="AG16" s="135"/>
      <c r="AH16" s="142"/>
      <c r="AI16" s="142"/>
      <c r="AJ16" s="142"/>
      <c r="AK16" s="135"/>
      <c r="AL16" s="143"/>
      <c r="AM16" s="144">
        <v>7430797</v>
      </c>
      <c r="AN16" s="144">
        <v>0</v>
      </c>
      <c r="AO16" s="144">
        <v>7430797</v>
      </c>
      <c r="AP16" s="144">
        <v>6066.38</v>
      </c>
      <c r="AQ16" s="144">
        <v>0</v>
      </c>
      <c r="AR16" s="144">
        <v>6066.38</v>
      </c>
      <c r="AS16" s="131">
        <v>0</v>
      </c>
      <c r="AT16" s="131">
        <v>0</v>
      </c>
      <c r="AU16" s="131">
        <v>0</v>
      </c>
      <c r="AV16" s="131">
        <v>0</v>
      </c>
      <c r="AW16" s="131">
        <v>0</v>
      </c>
      <c r="AX16" s="131">
        <v>0</v>
      </c>
      <c r="AY16" s="131">
        <v>0</v>
      </c>
      <c r="AZ16" s="131">
        <v>0</v>
      </c>
      <c r="BA16" s="131">
        <v>0</v>
      </c>
      <c r="BB16" s="131">
        <v>0</v>
      </c>
      <c r="BC16" s="131">
        <v>0</v>
      </c>
      <c r="BD16" s="131">
        <v>0</v>
      </c>
      <c r="BE16" s="131">
        <v>0</v>
      </c>
      <c r="BF16" s="131"/>
      <c r="BG16" s="131">
        <v>0</v>
      </c>
      <c r="BH16" s="131">
        <v>0</v>
      </c>
      <c r="BI16" s="131">
        <v>0</v>
      </c>
      <c r="BJ16" s="131">
        <v>0</v>
      </c>
      <c r="BK16" s="132">
        <f t="shared" si="2"/>
        <v>6066.38</v>
      </c>
      <c r="BL16" s="132"/>
      <c r="BM16" s="132">
        <f t="shared" si="3"/>
        <v>6066.38</v>
      </c>
      <c r="BN16" s="118">
        <v>0</v>
      </c>
      <c r="BO16" s="145" t="s">
        <v>258</v>
      </c>
      <c r="BP16" s="141">
        <v>0</v>
      </c>
      <c r="BQ16" s="146"/>
      <c r="BR16" s="147" t="s">
        <v>259</v>
      </c>
      <c r="BS16" s="124"/>
      <c r="BT16" s="124"/>
      <c r="BU16" s="135"/>
      <c r="BV16" s="135"/>
      <c r="BW16" s="135"/>
      <c r="BX16" s="135"/>
      <c r="BY16" s="135"/>
      <c r="BZ16" s="135"/>
      <c r="CA16" s="148"/>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row>
    <row r="17" spans="2:120" s="125" customFormat="1" ht="78.75" x14ac:dyDescent="0.25">
      <c r="B17" s="102">
        <v>537</v>
      </c>
      <c r="C17" s="58">
        <v>17</v>
      </c>
      <c r="D17" s="98">
        <v>18</v>
      </c>
      <c r="E17" s="98">
        <v>1</v>
      </c>
      <c r="F17" s="98">
        <v>10</v>
      </c>
      <c r="G17" s="99" t="s">
        <v>139</v>
      </c>
      <c r="H17" s="136"/>
      <c r="I17" s="137">
        <v>2010</v>
      </c>
      <c r="J17" s="137" t="s">
        <v>128</v>
      </c>
      <c r="K17" s="114" t="s">
        <v>86</v>
      </c>
      <c r="L17" s="138" t="s">
        <v>87</v>
      </c>
      <c r="M17" s="137"/>
      <c r="N17" s="137"/>
      <c r="O17" s="135" t="s">
        <v>88</v>
      </c>
      <c r="P17" s="135" t="s">
        <v>88</v>
      </c>
      <c r="Q17" s="139">
        <v>668</v>
      </c>
      <c r="R17" s="114" t="s">
        <v>89</v>
      </c>
      <c r="S17" s="139" t="s">
        <v>90</v>
      </c>
      <c r="T17" s="140"/>
      <c r="U17" s="140"/>
      <c r="V17" s="140"/>
      <c r="W17" s="140"/>
      <c r="X17" s="140"/>
      <c r="Y17" s="140"/>
      <c r="Z17" s="140"/>
      <c r="AA17" s="140"/>
      <c r="AB17" s="140"/>
      <c r="AC17" s="140"/>
      <c r="AD17" s="140"/>
      <c r="AE17" s="135"/>
      <c r="AF17" s="141"/>
      <c r="AG17" s="135"/>
      <c r="AH17" s="142"/>
      <c r="AI17" s="142"/>
      <c r="AJ17" s="142"/>
      <c r="AK17" s="135"/>
      <c r="AL17" s="143"/>
      <c r="AM17" s="144">
        <v>7430797</v>
      </c>
      <c r="AN17" s="144">
        <v>0</v>
      </c>
      <c r="AO17" s="144">
        <v>7430797</v>
      </c>
      <c r="AP17" s="144">
        <v>7611.34</v>
      </c>
      <c r="AQ17" s="144">
        <v>0</v>
      </c>
      <c r="AR17" s="144">
        <v>7611.34</v>
      </c>
      <c r="AS17" s="131">
        <v>0</v>
      </c>
      <c r="AT17" s="131">
        <v>0</v>
      </c>
      <c r="AU17" s="131">
        <v>0</v>
      </c>
      <c r="AV17" s="131">
        <v>0</v>
      </c>
      <c r="AW17" s="131">
        <v>0</v>
      </c>
      <c r="AX17" s="131">
        <v>0</v>
      </c>
      <c r="AY17" s="131">
        <v>0</v>
      </c>
      <c r="AZ17" s="131">
        <v>0</v>
      </c>
      <c r="BA17" s="131">
        <v>0</v>
      </c>
      <c r="BB17" s="131">
        <v>0</v>
      </c>
      <c r="BC17" s="131">
        <v>0</v>
      </c>
      <c r="BD17" s="131">
        <v>0</v>
      </c>
      <c r="BE17" s="131">
        <v>0</v>
      </c>
      <c r="BF17" s="131"/>
      <c r="BG17" s="131">
        <v>0</v>
      </c>
      <c r="BH17" s="131">
        <v>0</v>
      </c>
      <c r="BI17" s="131">
        <v>0</v>
      </c>
      <c r="BJ17" s="131">
        <v>0</v>
      </c>
      <c r="BK17" s="132">
        <f t="shared" si="2"/>
        <v>7611.34</v>
      </c>
      <c r="BL17" s="132"/>
      <c r="BM17" s="132">
        <f t="shared" si="3"/>
        <v>7611.34</v>
      </c>
      <c r="BN17" s="118">
        <v>0</v>
      </c>
      <c r="BO17" s="145" t="s">
        <v>258</v>
      </c>
      <c r="BP17" s="141">
        <v>0</v>
      </c>
      <c r="BQ17" s="146"/>
      <c r="BR17" s="147" t="s">
        <v>259</v>
      </c>
      <c r="BS17" s="124"/>
      <c r="BT17" s="124"/>
      <c r="BU17" s="135"/>
      <c r="BV17" s="135"/>
      <c r="BW17" s="135"/>
      <c r="BX17" s="135"/>
      <c r="BY17" s="135"/>
      <c r="BZ17" s="135"/>
      <c r="CA17" s="148"/>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row>
    <row r="18" spans="2:120" s="125" customFormat="1" ht="78.75" x14ac:dyDescent="0.25">
      <c r="B18" s="102">
        <v>537</v>
      </c>
      <c r="C18" s="58">
        <v>17</v>
      </c>
      <c r="D18" s="98">
        <v>18</v>
      </c>
      <c r="E18" s="98">
        <v>1</v>
      </c>
      <c r="F18" s="98">
        <v>11</v>
      </c>
      <c r="G18" s="99" t="s">
        <v>140</v>
      </c>
      <c r="H18" s="136"/>
      <c r="I18" s="137">
        <v>2010</v>
      </c>
      <c r="J18" s="137" t="s">
        <v>128</v>
      </c>
      <c r="K18" s="114" t="s">
        <v>86</v>
      </c>
      <c r="L18" s="138" t="s">
        <v>87</v>
      </c>
      <c r="M18" s="137"/>
      <c r="N18" s="137"/>
      <c r="O18" s="135" t="s">
        <v>88</v>
      </c>
      <c r="P18" s="135" t="s">
        <v>88</v>
      </c>
      <c r="Q18" s="139">
        <v>668</v>
      </c>
      <c r="R18" s="114" t="s">
        <v>89</v>
      </c>
      <c r="S18" s="139" t="s">
        <v>90</v>
      </c>
      <c r="T18" s="140"/>
      <c r="U18" s="140"/>
      <c r="V18" s="140"/>
      <c r="W18" s="140"/>
      <c r="X18" s="140"/>
      <c r="Y18" s="140"/>
      <c r="Z18" s="140"/>
      <c r="AA18" s="140"/>
      <c r="AB18" s="140"/>
      <c r="AC18" s="140"/>
      <c r="AD18" s="140"/>
      <c r="AE18" s="135"/>
      <c r="AF18" s="141"/>
      <c r="AG18" s="135"/>
      <c r="AH18" s="142"/>
      <c r="AI18" s="142"/>
      <c r="AJ18" s="142"/>
      <c r="AK18" s="135"/>
      <c r="AL18" s="143"/>
      <c r="AM18" s="144">
        <v>7430797</v>
      </c>
      <c r="AN18" s="144">
        <v>0</v>
      </c>
      <c r="AO18" s="144">
        <v>7430797</v>
      </c>
      <c r="AP18" s="144">
        <v>10736.4</v>
      </c>
      <c r="AQ18" s="144">
        <v>0</v>
      </c>
      <c r="AR18" s="144">
        <v>10736.4</v>
      </c>
      <c r="AS18" s="131">
        <v>0</v>
      </c>
      <c r="AT18" s="131">
        <v>0</v>
      </c>
      <c r="AU18" s="131">
        <v>0</v>
      </c>
      <c r="AV18" s="131">
        <v>0</v>
      </c>
      <c r="AW18" s="131">
        <v>0</v>
      </c>
      <c r="AX18" s="131">
        <v>0</v>
      </c>
      <c r="AY18" s="131">
        <v>0</v>
      </c>
      <c r="AZ18" s="131">
        <v>0</v>
      </c>
      <c r="BA18" s="131">
        <v>0</v>
      </c>
      <c r="BB18" s="131">
        <v>0</v>
      </c>
      <c r="BC18" s="131">
        <v>0</v>
      </c>
      <c r="BD18" s="131">
        <v>0</v>
      </c>
      <c r="BE18" s="131">
        <v>0</v>
      </c>
      <c r="BF18" s="131"/>
      <c r="BG18" s="131">
        <v>0</v>
      </c>
      <c r="BH18" s="131">
        <v>0</v>
      </c>
      <c r="BI18" s="131">
        <v>0</v>
      </c>
      <c r="BJ18" s="131">
        <v>0</v>
      </c>
      <c r="BK18" s="132">
        <f t="shared" si="2"/>
        <v>10736.4</v>
      </c>
      <c r="BL18" s="132"/>
      <c r="BM18" s="132">
        <f t="shared" si="3"/>
        <v>10736.4</v>
      </c>
      <c r="BN18" s="118">
        <v>0</v>
      </c>
      <c r="BO18" s="145" t="s">
        <v>258</v>
      </c>
      <c r="BP18" s="141">
        <v>0</v>
      </c>
      <c r="BQ18" s="146"/>
      <c r="BR18" s="147" t="s">
        <v>259</v>
      </c>
      <c r="BS18" s="124"/>
      <c r="BT18" s="124"/>
      <c r="BU18" s="135"/>
      <c r="BV18" s="135"/>
      <c r="BW18" s="135"/>
      <c r="BX18" s="135"/>
      <c r="BY18" s="135"/>
      <c r="BZ18" s="135"/>
      <c r="CA18" s="148"/>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row>
    <row r="19" spans="2:120" s="125" customFormat="1" ht="78.75" x14ac:dyDescent="0.25">
      <c r="B19" s="102">
        <v>537</v>
      </c>
      <c r="C19" s="58">
        <v>17</v>
      </c>
      <c r="D19" s="98">
        <v>18</v>
      </c>
      <c r="E19" s="98">
        <v>1</v>
      </c>
      <c r="F19" s="98">
        <v>12</v>
      </c>
      <c r="G19" s="99" t="s">
        <v>141</v>
      </c>
      <c r="H19" s="136"/>
      <c r="I19" s="137">
        <v>2010</v>
      </c>
      <c r="J19" s="137" t="s">
        <v>128</v>
      </c>
      <c r="K19" s="114" t="s">
        <v>86</v>
      </c>
      <c r="L19" s="138" t="s">
        <v>87</v>
      </c>
      <c r="M19" s="137"/>
      <c r="N19" s="137"/>
      <c r="O19" s="135" t="s">
        <v>88</v>
      </c>
      <c r="P19" s="135" t="s">
        <v>88</v>
      </c>
      <c r="Q19" s="139">
        <v>668</v>
      </c>
      <c r="R19" s="114" t="s">
        <v>89</v>
      </c>
      <c r="S19" s="139" t="s">
        <v>90</v>
      </c>
      <c r="T19" s="140"/>
      <c r="U19" s="140"/>
      <c r="V19" s="140"/>
      <c r="W19" s="140"/>
      <c r="X19" s="140"/>
      <c r="Y19" s="140"/>
      <c r="Z19" s="140"/>
      <c r="AA19" s="140"/>
      <c r="AB19" s="140"/>
      <c r="AC19" s="140"/>
      <c r="AD19" s="140"/>
      <c r="AE19" s="135"/>
      <c r="AF19" s="141"/>
      <c r="AG19" s="135"/>
      <c r="AH19" s="142"/>
      <c r="AI19" s="142"/>
      <c r="AJ19" s="142"/>
      <c r="AK19" s="135"/>
      <c r="AL19" s="143"/>
      <c r="AM19" s="144">
        <v>7430797</v>
      </c>
      <c r="AN19" s="144">
        <v>0</v>
      </c>
      <c r="AO19" s="144">
        <v>7430797</v>
      </c>
      <c r="AP19" s="144">
        <v>49304.41</v>
      </c>
      <c r="AQ19" s="144">
        <v>0</v>
      </c>
      <c r="AR19" s="144">
        <v>49304.41</v>
      </c>
      <c r="AS19" s="131">
        <v>0</v>
      </c>
      <c r="AT19" s="131">
        <v>0</v>
      </c>
      <c r="AU19" s="131">
        <v>0</v>
      </c>
      <c r="AV19" s="131">
        <v>0</v>
      </c>
      <c r="AW19" s="131">
        <v>0</v>
      </c>
      <c r="AX19" s="131">
        <v>0</v>
      </c>
      <c r="AY19" s="131">
        <v>0</v>
      </c>
      <c r="AZ19" s="131">
        <v>0</v>
      </c>
      <c r="BA19" s="131">
        <v>0</v>
      </c>
      <c r="BB19" s="131">
        <v>0</v>
      </c>
      <c r="BC19" s="131">
        <v>0</v>
      </c>
      <c r="BD19" s="131">
        <v>0</v>
      </c>
      <c r="BE19" s="131">
        <v>0</v>
      </c>
      <c r="BF19" s="131"/>
      <c r="BG19" s="131">
        <v>0</v>
      </c>
      <c r="BH19" s="131">
        <v>0</v>
      </c>
      <c r="BI19" s="131">
        <v>0</v>
      </c>
      <c r="BJ19" s="131">
        <v>0</v>
      </c>
      <c r="BK19" s="132">
        <f t="shared" si="2"/>
        <v>49304.41</v>
      </c>
      <c r="BL19" s="132"/>
      <c r="BM19" s="132">
        <f t="shared" si="3"/>
        <v>49304.41</v>
      </c>
      <c r="BN19" s="118">
        <v>0</v>
      </c>
      <c r="BO19" s="145" t="s">
        <v>258</v>
      </c>
      <c r="BP19" s="141">
        <v>0</v>
      </c>
      <c r="BQ19" s="146"/>
      <c r="BR19" s="147" t="s">
        <v>259</v>
      </c>
      <c r="BS19" s="124"/>
      <c r="BT19" s="124"/>
      <c r="BU19" s="135"/>
      <c r="BV19" s="135"/>
      <c r="BW19" s="135"/>
      <c r="BX19" s="135"/>
      <c r="BY19" s="135"/>
      <c r="BZ19" s="135"/>
      <c r="CA19" s="148"/>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row>
    <row r="20" spans="2:120" s="125" customFormat="1" ht="78.75" x14ac:dyDescent="0.25">
      <c r="B20" s="102">
        <v>537</v>
      </c>
      <c r="C20" s="58">
        <v>17</v>
      </c>
      <c r="D20" s="98">
        <v>18</v>
      </c>
      <c r="E20" s="98">
        <v>1</v>
      </c>
      <c r="F20" s="98">
        <v>13</v>
      </c>
      <c r="G20" s="99" t="s">
        <v>142</v>
      </c>
      <c r="H20" s="136"/>
      <c r="I20" s="137">
        <v>2010</v>
      </c>
      <c r="J20" s="137" t="s">
        <v>128</v>
      </c>
      <c r="K20" s="114" t="s">
        <v>86</v>
      </c>
      <c r="L20" s="138" t="s">
        <v>87</v>
      </c>
      <c r="M20" s="137"/>
      <c r="N20" s="137"/>
      <c r="O20" s="135" t="s">
        <v>88</v>
      </c>
      <c r="P20" s="135" t="s">
        <v>88</v>
      </c>
      <c r="Q20" s="139">
        <v>668</v>
      </c>
      <c r="R20" s="114" t="s">
        <v>89</v>
      </c>
      <c r="S20" s="139" t="s">
        <v>90</v>
      </c>
      <c r="T20" s="140"/>
      <c r="U20" s="140"/>
      <c r="V20" s="140"/>
      <c r="W20" s="140"/>
      <c r="X20" s="140"/>
      <c r="Y20" s="140"/>
      <c r="Z20" s="140"/>
      <c r="AA20" s="140"/>
      <c r="AB20" s="140"/>
      <c r="AC20" s="140"/>
      <c r="AD20" s="140"/>
      <c r="AE20" s="135"/>
      <c r="AF20" s="141"/>
      <c r="AG20" s="135"/>
      <c r="AH20" s="142"/>
      <c r="AI20" s="142"/>
      <c r="AJ20" s="142"/>
      <c r="AK20" s="135"/>
      <c r="AL20" s="143"/>
      <c r="AM20" s="144">
        <v>7430797</v>
      </c>
      <c r="AN20" s="144">
        <v>0</v>
      </c>
      <c r="AO20" s="144">
        <v>7430797</v>
      </c>
      <c r="AP20" s="144">
        <v>1795.23</v>
      </c>
      <c r="AQ20" s="144">
        <v>0</v>
      </c>
      <c r="AR20" s="144">
        <v>1795.23</v>
      </c>
      <c r="AS20" s="131">
        <v>0</v>
      </c>
      <c r="AT20" s="131">
        <v>0</v>
      </c>
      <c r="AU20" s="131">
        <v>0</v>
      </c>
      <c r="AV20" s="131">
        <v>0</v>
      </c>
      <c r="AW20" s="131">
        <v>0</v>
      </c>
      <c r="AX20" s="131">
        <v>0</v>
      </c>
      <c r="AY20" s="131">
        <v>0</v>
      </c>
      <c r="AZ20" s="131">
        <v>0</v>
      </c>
      <c r="BA20" s="131">
        <v>0</v>
      </c>
      <c r="BB20" s="131">
        <v>0</v>
      </c>
      <c r="BC20" s="131">
        <v>0</v>
      </c>
      <c r="BD20" s="131">
        <v>0</v>
      </c>
      <c r="BE20" s="131">
        <v>0</v>
      </c>
      <c r="BF20" s="131"/>
      <c r="BG20" s="131">
        <v>0</v>
      </c>
      <c r="BH20" s="131">
        <v>0</v>
      </c>
      <c r="BI20" s="131">
        <v>0</v>
      </c>
      <c r="BJ20" s="131">
        <v>0</v>
      </c>
      <c r="BK20" s="132">
        <f t="shared" si="2"/>
        <v>1795.23</v>
      </c>
      <c r="BL20" s="132"/>
      <c r="BM20" s="132">
        <f t="shared" si="3"/>
        <v>1795.23</v>
      </c>
      <c r="BN20" s="118">
        <v>0</v>
      </c>
      <c r="BO20" s="145" t="s">
        <v>258</v>
      </c>
      <c r="BP20" s="141">
        <v>0</v>
      </c>
      <c r="BQ20" s="146"/>
      <c r="BR20" s="147" t="s">
        <v>259</v>
      </c>
      <c r="BS20" s="124"/>
      <c r="BT20" s="124"/>
      <c r="BU20" s="135"/>
      <c r="BV20" s="135"/>
      <c r="BW20" s="135"/>
      <c r="BX20" s="135"/>
      <c r="BY20" s="135"/>
      <c r="BZ20" s="135"/>
      <c r="CA20" s="148"/>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row>
    <row r="21" spans="2:120" s="125" customFormat="1" ht="78.75" x14ac:dyDescent="0.25">
      <c r="B21" s="102">
        <v>537</v>
      </c>
      <c r="C21" s="58">
        <v>17</v>
      </c>
      <c r="D21" s="98">
        <v>18</v>
      </c>
      <c r="E21" s="98">
        <v>1</v>
      </c>
      <c r="F21" s="98">
        <v>14</v>
      </c>
      <c r="G21" s="99" t="s">
        <v>143</v>
      </c>
      <c r="H21" s="136"/>
      <c r="I21" s="137">
        <v>2010</v>
      </c>
      <c r="J21" s="137" t="s">
        <v>128</v>
      </c>
      <c r="K21" s="114" t="s">
        <v>86</v>
      </c>
      <c r="L21" s="138" t="s">
        <v>87</v>
      </c>
      <c r="M21" s="137">
        <v>6</v>
      </c>
      <c r="N21" s="137"/>
      <c r="O21" s="135" t="s">
        <v>88</v>
      </c>
      <c r="P21" s="135" t="s">
        <v>88</v>
      </c>
      <c r="Q21" s="139">
        <v>668</v>
      </c>
      <c r="R21" s="114" t="s">
        <v>89</v>
      </c>
      <c r="S21" s="139" t="s">
        <v>90</v>
      </c>
      <c r="T21" s="140"/>
      <c r="U21" s="140"/>
      <c r="V21" s="140"/>
      <c r="W21" s="140"/>
      <c r="X21" s="140"/>
      <c r="Y21" s="140"/>
      <c r="Z21" s="140"/>
      <c r="AA21" s="140"/>
      <c r="AB21" s="140"/>
      <c r="AC21" s="140"/>
      <c r="AD21" s="140"/>
      <c r="AE21" s="135"/>
      <c r="AF21" s="141"/>
      <c r="AG21" s="135"/>
      <c r="AH21" s="142"/>
      <c r="AI21" s="142"/>
      <c r="AJ21" s="142"/>
      <c r="AK21" s="135"/>
      <c r="AL21" s="143"/>
      <c r="AM21" s="144">
        <v>7430797</v>
      </c>
      <c r="AN21" s="144">
        <v>0</v>
      </c>
      <c r="AO21" s="144">
        <v>7430797</v>
      </c>
      <c r="AP21" s="144">
        <v>1151.56</v>
      </c>
      <c r="AQ21" s="144">
        <v>0</v>
      </c>
      <c r="AR21" s="144">
        <v>1151.56</v>
      </c>
      <c r="AS21" s="131">
        <v>0</v>
      </c>
      <c r="AT21" s="131">
        <v>0</v>
      </c>
      <c r="AU21" s="131">
        <v>0</v>
      </c>
      <c r="AV21" s="131">
        <v>0</v>
      </c>
      <c r="AW21" s="131">
        <v>0</v>
      </c>
      <c r="AX21" s="131">
        <v>0</v>
      </c>
      <c r="AY21" s="131">
        <v>0</v>
      </c>
      <c r="AZ21" s="131">
        <v>0</v>
      </c>
      <c r="BA21" s="131">
        <v>0</v>
      </c>
      <c r="BB21" s="131">
        <v>0</v>
      </c>
      <c r="BC21" s="131">
        <v>0</v>
      </c>
      <c r="BD21" s="131">
        <v>0</v>
      </c>
      <c r="BE21" s="131">
        <v>0</v>
      </c>
      <c r="BF21" s="131"/>
      <c r="BG21" s="131">
        <v>0</v>
      </c>
      <c r="BH21" s="131">
        <v>0</v>
      </c>
      <c r="BI21" s="131">
        <v>0</v>
      </c>
      <c r="BJ21" s="131">
        <v>0</v>
      </c>
      <c r="BK21" s="132">
        <f t="shared" si="2"/>
        <v>1151.56</v>
      </c>
      <c r="BL21" s="132"/>
      <c r="BM21" s="132">
        <f t="shared" si="3"/>
        <v>1151.56</v>
      </c>
      <c r="BN21" s="118">
        <v>0</v>
      </c>
      <c r="BO21" s="145" t="s">
        <v>258</v>
      </c>
      <c r="BP21" s="141">
        <v>0</v>
      </c>
      <c r="BQ21" s="146"/>
      <c r="BR21" s="147" t="s">
        <v>259</v>
      </c>
      <c r="BS21" s="124"/>
      <c r="BT21" s="124"/>
      <c r="BU21" s="135"/>
      <c r="BV21" s="135"/>
      <c r="BW21" s="135"/>
      <c r="BX21" s="135"/>
      <c r="BY21" s="135"/>
      <c r="BZ21" s="135"/>
      <c r="CA21" s="148"/>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row>
    <row r="22" spans="2:120" s="125" customFormat="1" ht="78.75" x14ac:dyDescent="0.25">
      <c r="B22" s="102">
        <v>537</v>
      </c>
      <c r="C22" s="58">
        <v>17</v>
      </c>
      <c r="D22" s="98">
        <v>18</v>
      </c>
      <c r="E22" s="98">
        <v>1</v>
      </c>
      <c r="F22" s="98">
        <v>15</v>
      </c>
      <c r="G22" s="99" t="s">
        <v>144</v>
      </c>
      <c r="H22" s="136"/>
      <c r="I22" s="137">
        <v>2010</v>
      </c>
      <c r="J22" s="137" t="s">
        <v>128</v>
      </c>
      <c r="K22" s="114" t="s">
        <v>86</v>
      </c>
      <c r="L22" s="138" t="s">
        <v>87</v>
      </c>
      <c r="M22" s="137">
        <v>6</v>
      </c>
      <c r="N22" s="137"/>
      <c r="O22" s="135" t="s">
        <v>88</v>
      </c>
      <c r="P22" s="135" t="s">
        <v>88</v>
      </c>
      <c r="Q22" s="139">
        <v>668</v>
      </c>
      <c r="R22" s="114" t="s">
        <v>89</v>
      </c>
      <c r="S22" s="139" t="s">
        <v>90</v>
      </c>
      <c r="T22" s="140"/>
      <c r="U22" s="140"/>
      <c r="V22" s="140"/>
      <c r="W22" s="140"/>
      <c r="X22" s="140"/>
      <c r="Y22" s="140"/>
      <c r="Z22" s="140"/>
      <c r="AA22" s="140"/>
      <c r="AB22" s="140"/>
      <c r="AC22" s="140"/>
      <c r="AD22" s="140"/>
      <c r="AE22" s="135"/>
      <c r="AF22" s="141"/>
      <c r="AG22" s="135"/>
      <c r="AH22" s="142"/>
      <c r="AI22" s="142"/>
      <c r="AJ22" s="142"/>
      <c r="AK22" s="135"/>
      <c r="AL22" s="143"/>
      <c r="AM22" s="144">
        <v>7430797</v>
      </c>
      <c r="AN22" s="144">
        <v>0</v>
      </c>
      <c r="AO22" s="144">
        <v>7430797</v>
      </c>
      <c r="AP22" s="144">
        <v>231208.88</v>
      </c>
      <c r="AQ22" s="144">
        <v>0</v>
      </c>
      <c r="AR22" s="144">
        <v>231208.88</v>
      </c>
      <c r="AS22" s="131">
        <v>0</v>
      </c>
      <c r="AT22" s="131">
        <v>0</v>
      </c>
      <c r="AU22" s="131">
        <v>0</v>
      </c>
      <c r="AV22" s="131">
        <v>0</v>
      </c>
      <c r="AW22" s="131">
        <v>0</v>
      </c>
      <c r="AX22" s="131">
        <v>0</v>
      </c>
      <c r="AY22" s="131">
        <v>0</v>
      </c>
      <c r="AZ22" s="131">
        <v>0</v>
      </c>
      <c r="BA22" s="131">
        <v>0</v>
      </c>
      <c r="BB22" s="131">
        <v>0</v>
      </c>
      <c r="BC22" s="131">
        <v>0</v>
      </c>
      <c r="BD22" s="131">
        <v>0</v>
      </c>
      <c r="BE22" s="131">
        <v>0</v>
      </c>
      <c r="BF22" s="131"/>
      <c r="BG22" s="131">
        <v>0</v>
      </c>
      <c r="BH22" s="131">
        <v>0</v>
      </c>
      <c r="BI22" s="131">
        <v>0</v>
      </c>
      <c r="BJ22" s="131">
        <v>0</v>
      </c>
      <c r="BK22" s="132">
        <f t="shared" si="2"/>
        <v>231208.88</v>
      </c>
      <c r="BL22" s="132"/>
      <c r="BM22" s="132">
        <f t="shared" si="3"/>
        <v>231208.88</v>
      </c>
      <c r="BN22" s="118">
        <v>0</v>
      </c>
      <c r="BO22" s="145" t="s">
        <v>258</v>
      </c>
      <c r="BP22" s="141">
        <v>0</v>
      </c>
      <c r="BQ22" s="146"/>
      <c r="BR22" s="147" t="s">
        <v>259</v>
      </c>
      <c r="BS22" s="124"/>
      <c r="BT22" s="124"/>
      <c r="BU22" s="135"/>
      <c r="BV22" s="135"/>
      <c r="BW22" s="135"/>
      <c r="BX22" s="135"/>
      <c r="BY22" s="135"/>
      <c r="BZ22" s="135"/>
      <c r="CA22" s="148"/>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row>
    <row r="23" spans="2:120" s="125" customFormat="1" ht="90" x14ac:dyDescent="0.25">
      <c r="B23" s="102">
        <v>537</v>
      </c>
      <c r="C23" s="58">
        <v>17</v>
      </c>
      <c r="D23" s="98">
        <v>18</v>
      </c>
      <c r="E23" s="98">
        <v>1</v>
      </c>
      <c r="F23" s="98">
        <v>16</v>
      </c>
      <c r="G23" s="99" t="s">
        <v>145</v>
      </c>
      <c r="H23" s="136"/>
      <c r="I23" s="137">
        <v>2010</v>
      </c>
      <c r="J23" s="137" t="s">
        <v>128</v>
      </c>
      <c r="K23" s="114" t="s">
        <v>86</v>
      </c>
      <c r="L23" s="138" t="s">
        <v>87</v>
      </c>
      <c r="M23" s="137">
        <v>6</v>
      </c>
      <c r="N23" s="137"/>
      <c r="O23" s="135" t="s">
        <v>88</v>
      </c>
      <c r="P23" s="135" t="s">
        <v>88</v>
      </c>
      <c r="Q23" s="139">
        <v>668</v>
      </c>
      <c r="R23" s="114" t="s">
        <v>89</v>
      </c>
      <c r="S23" s="139" t="s">
        <v>90</v>
      </c>
      <c r="T23" s="140"/>
      <c r="U23" s="140"/>
      <c r="V23" s="140"/>
      <c r="W23" s="140"/>
      <c r="X23" s="140"/>
      <c r="Y23" s="140"/>
      <c r="Z23" s="140"/>
      <c r="AA23" s="140"/>
      <c r="AB23" s="140"/>
      <c r="AC23" s="140"/>
      <c r="AD23" s="140"/>
      <c r="AE23" s="135"/>
      <c r="AF23" s="141"/>
      <c r="AG23" s="135"/>
      <c r="AH23" s="142"/>
      <c r="AI23" s="142"/>
      <c r="AJ23" s="142"/>
      <c r="AK23" s="135"/>
      <c r="AL23" s="143"/>
      <c r="AM23" s="144">
        <v>7430797</v>
      </c>
      <c r="AN23" s="144">
        <v>0</v>
      </c>
      <c r="AO23" s="144">
        <v>7430797</v>
      </c>
      <c r="AP23" s="144">
        <v>87077.02</v>
      </c>
      <c r="AQ23" s="144">
        <v>0</v>
      </c>
      <c r="AR23" s="144">
        <v>87077.02</v>
      </c>
      <c r="AS23" s="131">
        <v>0</v>
      </c>
      <c r="AT23" s="131">
        <v>0</v>
      </c>
      <c r="AU23" s="131">
        <v>0</v>
      </c>
      <c r="AV23" s="131">
        <v>0</v>
      </c>
      <c r="AW23" s="131">
        <v>0</v>
      </c>
      <c r="AX23" s="131">
        <v>0</v>
      </c>
      <c r="AY23" s="131">
        <v>0</v>
      </c>
      <c r="AZ23" s="131">
        <v>0</v>
      </c>
      <c r="BA23" s="131">
        <v>0</v>
      </c>
      <c r="BB23" s="131">
        <v>0</v>
      </c>
      <c r="BC23" s="131">
        <v>0</v>
      </c>
      <c r="BD23" s="131">
        <v>0</v>
      </c>
      <c r="BE23" s="131">
        <v>0</v>
      </c>
      <c r="BF23" s="131"/>
      <c r="BG23" s="131">
        <v>0</v>
      </c>
      <c r="BH23" s="131">
        <v>0</v>
      </c>
      <c r="BI23" s="131">
        <v>0</v>
      </c>
      <c r="BJ23" s="131">
        <v>0</v>
      </c>
      <c r="BK23" s="132">
        <f t="shared" si="2"/>
        <v>87077.02</v>
      </c>
      <c r="BL23" s="132"/>
      <c r="BM23" s="132">
        <f t="shared" si="3"/>
        <v>87077.02</v>
      </c>
      <c r="BN23" s="118">
        <v>0</v>
      </c>
      <c r="BO23" s="145" t="s">
        <v>258</v>
      </c>
      <c r="BP23" s="141">
        <v>0</v>
      </c>
      <c r="BQ23" s="146"/>
      <c r="BR23" s="147" t="s">
        <v>259</v>
      </c>
      <c r="BS23" s="124"/>
      <c r="BT23" s="124"/>
      <c r="BU23" s="135"/>
      <c r="BV23" s="135"/>
      <c r="BW23" s="135"/>
      <c r="BX23" s="135"/>
      <c r="BY23" s="135"/>
      <c r="BZ23" s="135"/>
      <c r="CA23" s="148"/>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row>
    <row r="24" spans="2:120" s="125" customFormat="1" ht="78.75" x14ac:dyDescent="0.25">
      <c r="B24" s="102">
        <v>537</v>
      </c>
      <c r="C24" s="58">
        <v>17</v>
      </c>
      <c r="D24" s="98">
        <v>18</v>
      </c>
      <c r="E24" s="98">
        <v>1</v>
      </c>
      <c r="F24" s="98">
        <v>17</v>
      </c>
      <c r="G24" s="99" t="s">
        <v>146</v>
      </c>
      <c r="H24" s="136"/>
      <c r="I24" s="137">
        <v>2010</v>
      </c>
      <c r="J24" s="137" t="s">
        <v>128</v>
      </c>
      <c r="K24" s="114" t="s">
        <v>86</v>
      </c>
      <c r="L24" s="138" t="s">
        <v>87</v>
      </c>
      <c r="M24" s="137">
        <v>6</v>
      </c>
      <c r="N24" s="137"/>
      <c r="O24" s="135" t="s">
        <v>88</v>
      </c>
      <c r="P24" s="135" t="s">
        <v>88</v>
      </c>
      <c r="Q24" s="139">
        <v>668</v>
      </c>
      <c r="R24" s="114" t="s">
        <v>89</v>
      </c>
      <c r="S24" s="139" t="s">
        <v>90</v>
      </c>
      <c r="T24" s="140"/>
      <c r="U24" s="140"/>
      <c r="V24" s="140"/>
      <c r="W24" s="140"/>
      <c r="X24" s="140"/>
      <c r="Y24" s="140"/>
      <c r="Z24" s="140"/>
      <c r="AA24" s="140"/>
      <c r="AB24" s="140"/>
      <c r="AC24" s="140"/>
      <c r="AD24" s="140"/>
      <c r="AE24" s="135"/>
      <c r="AF24" s="141"/>
      <c r="AG24" s="135"/>
      <c r="AH24" s="142"/>
      <c r="AI24" s="142"/>
      <c r="AJ24" s="142"/>
      <c r="AK24" s="135"/>
      <c r="AL24" s="143"/>
      <c r="AM24" s="144">
        <v>7430797</v>
      </c>
      <c r="AN24" s="144">
        <v>0</v>
      </c>
      <c r="AO24" s="144">
        <v>7430797</v>
      </c>
      <c r="AP24" s="144">
        <v>1860.7</v>
      </c>
      <c r="AQ24" s="144">
        <v>0</v>
      </c>
      <c r="AR24" s="144">
        <v>1860.7</v>
      </c>
      <c r="AS24" s="131">
        <v>0</v>
      </c>
      <c r="AT24" s="131">
        <v>0</v>
      </c>
      <c r="AU24" s="131">
        <v>0</v>
      </c>
      <c r="AV24" s="131">
        <v>0</v>
      </c>
      <c r="AW24" s="131">
        <v>0</v>
      </c>
      <c r="AX24" s="131">
        <v>0</v>
      </c>
      <c r="AY24" s="131">
        <v>0</v>
      </c>
      <c r="AZ24" s="131">
        <v>0</v>
      </c>
      <c r="BA24" s="131">
        <v>0</v>
      </c>
      <c r="BB24" s="131">
        <v>0</v>
      </c>
      <c r="BC24" s="131">
        <v>0</v>
      </c>
      <c r="BD24" s="131">
        <v>0</v>
      </c>
      <c r="BE24" s="131">
        <v>0</v>
      </c>
      <c r="BF24" s="131"/>
      <c r="BG24" s="131">
        <v>0</v>
      </c>
      <c r="BH24" s="131">
        <v>0</v>
      </c>
      <c r="BI24" s="131">
        <v>0</v>
      </c>
      <c r="BJ24" s="131">
        <v>0</v>
      </c>
      <c r="BK24" s="132">
        <f t="shared" si="2"/>
        <v>1860.7</v>
      </c>
      <c r="BL24" s="132"/>
      <c r="BM24" s="132">
        <f t="shared" si="3"/>
        <v>1860.7</v>
      </c>
      <c r="BN24" s="118">
        <v>0</v>
      </c>
      <c r="BO24" s="145" t="s">
        <v>258</v>
      </c>
      <c r="BP24" s="141">
        <v>0</v>
      </c>
      <c r="BQ24" s="146"/>
      <c r="BR24" s="147" t="s">
        <v>259</v>
      </c>
      <c r="BS24" s="124"/>
      <c r="BT24" s="124"/>
      <c r="BU24" s="135"/>
      <c r="BV24" s="135"/>
      <c r="BW24" s="135"/>
      <c r="BX24" s="135"/>
      <c r="BY24" s="135"/>
      <c r="BZ24" s="135"/>
      <c r="CA24" s="148"/>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row>
    <row r="25" spans="2:120" s="125" customFormat="1" ht="78.75" x14ac:dyDescent="0.25">
      <c r="B25" s="102">
        <v>537</v>
      </c>
      <c r="C25" s="58">
        <v>17</v>
      </c>
      <c r="D25" s="98">
        <v>18</v>
      </c>
      <c r="E25" s="98">
        <v>1</v>
      </c>
      <c r="F25" s="98">
        <v>18</v>
      </c>
      <c r="G25" s="99" t="s">
        <v>147</v>
      </c>
      <c r="H25" s="136"/>
      <c r="I25" s="137">
        <v>2010</v>
      </c>
      <c r="J25" s="137" t="s">
        <v>128</v>
      </c>
      <c r="K25" s="114" t="s">
        <v>86</v>
      </c>
      <c r="L25" s="138" t="s">
        <v>87</v>
      </c>
      <c r="M25" s="137">
        <v>6</v>
      </c>
      <c r="N25" s="137"/>
      <c r="O25" s="135" t="s">
        <v>88</v>
      </c>
      <c r="P25" s="135" t="s">
        <v>88</v>
      </c>
      <c r="Q25" s="139">
        <v>668</v>
      </c>
      <c r="R25" s="114" t="s">
        <v>89</v>
      </c>
      <c r="S25" s="139" t="s">
        <v>90</v>
      </c>
      <c r="T25" s="140"/>
      <c r="U25" s="140"/>
      <c r="V25" s="140"/>
      <c r="W25" s="140"/>
      <c r="X25" s="140"/>
      <c r="Y25" s="140"/>
      <c r="Z25" s="140"/>
      <c r="AA25" s="140"/>
      <c r="AB25" s="140"/>
      <c r="AC25" s="140"/>
      <c r="AD25" s="140"/>
      <c r="AE25" s="135"/>
      <c r="AF25" s="141"/>
      <c r="AG25" s="135"/>
      <c r="AH25" s="142"/>
      <c r="AI25" s="142"/>
      <c r="AJ25" s="142"/>
      <c r="AK25" s="135"/>
      <c r="AL25" s="143"/>
      <c r="AM25" s="144">
        <v>7430797</v>
      </c>
      <c r="AN25" s="144">
        <v>0</v>
      </c>
      <c r="AO25" s="144">
        <v>7430797</v>
      </c>
      <c r="AP25" s="144">
        <v>8785.82</v>
      </c>
      <c r="AQ25" s="144">
        <v>0</v>
      </c>
      <c r="AR25" s="144">
        <v>8785.82</v>
      </c>
      <c r="AS25" s="131">
        <v>0</v>
      </c>
      <c r="AT25" s="131">
        <v>0</v>
      </c>
      <c r="AU25" s="131">
        <v>0</v>
      </c>
      <c r="AV25" s="131">
        <v>0</v>
      </c>
      <c r="AW25" s="131">
        <v>0</v>
      </c>
      <c r="AX25" s="131">
        <v>0</v>
      </c>
      <c r="AY25" s="131">
        <v>0</v>
      </c>
      <c r="AZ25" s="131">
        <v>0</v>
      </c>
      <c r="BA25" s="131">
        <v>0</v>
      </c>
      <c r="BB25" s="131">
        <v>0</v>
      </c>
      <c r="BC25" s="131">
        <v>0</v>
      </c>
      <c r="BD25" s="131">
        <v>0</v>
      </c>
      <c r="BE25" s="131">
        <v>0</v>
      </c>
      <c r="BF25" s="131"/>
      <c r="BG25" s="131">
        <v>0</v>
      </c>
      <c r="BH25" s="131">
        <v>0</v>
      </c>
      <c r="BI25" s="131">
        <v>0</v>
      </c>
      <c r="BJ25" s="131">
        <v>0</v>
      </c>
      <c r="BK25" s="132">
        <f t="shared" si="2"/>
        <v>8785.82</v>
      </c>
      <c r="BL25" s="132"/>
      <c r="BM25" s="132">
        <f t="shared" si="3"/>
        <v>8785.82</v>
      </c>
      <c r="BN25" s="118">
        <v>0</v>
      </c>
      <c r="BO25" s="145" t="s">
        <v>258</v>
      </c>
      <c r="BP25" s="141">
        <v>0</v>
      </c>
      <c r="BQ25" s="146"/>
      <c r="BR25" s="147" t="s">
        <v>259</v>
      </c>
      <c r="BS25" s="124"/>
      <c r="BT25" s="124"/>
      <c r="BU25" s="135"/>
      <c r="BV25" s="135"/>
      <c r="BW25" s="135"/>
      <c r="BX25" s="135"/>
      <c r="BY25" s="135"/>
      <c r="BZ25" s="135"/>
      <c r="CA25" s="148"/>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row>
    <row r="26" spans="2:120" s="125" customFormat="1" ht="78.75" x14ac:dyDescent="0.25">
      <c r="B26" s="102">
        <v>537</v>
      </c>
      <c r="C26" s="58">
        <v>17</v>
      </c>
      <c r="D26" s="98">
        <v>18</v>
      </c>
      <c r="E26" s="98">
        <v>1</v>
      </c>
      <c r="F26" s="98">
        <v>19</v>
      </c>
      <c r="G26" s="99" t="s">
        <v>148</v>
      </c>
      <c r="H26" s="136"/>
      <c r="I26" s="137">
        <v>2010</v>
      </c>
      <c r="J26" s="137" t="s">
        <v>128</v>
      </c>
      <c r="K26" s="114" t="s">
        <v>86</v>
      </c>
      <c r="L26" s="138" t="s">
        <v>87</v>
      </c>
      <c r="M26" s="137">
        <v>6</v>
      </c>
      <c r="N26" s="137"/>
      <c r="O26" s="135" t="s">
        <v>88</v>
      </c>
      <c r="P26" s="135" t="s">
        <v>88</v>
      </c>
      <c r="Q26" s="139">
        <v>668</v>
      </c>
      <c r="R26" s="114" t="s">
        <v>89</v>
      </c>
      <c r="S26" s="139" t="s">
        <v>90</v>
      </c>
      <c r="T26" s="140"/>
      <c r="U26" s="140"/>
      <c r="V26" s="140"/>
      <c r="W26" s="140"/>
      <c r="X26" s="140"/>
      <c r="Y26" s="140"/>
      <c r="Z26" s="140"/>
      <c r="AA26" s="140"/>
      <c r="AB26" s="140"/>
      <c r="AC26" s="140"/>
      <c r="AD26" s="140"/>
      <c r="AE26" s="135"/>
      <c r="AF26" s="141"/>
      <c r="AG26" s="135"/>
      <c r="AH26" s="142"/>
      <c r="AI26" s="142"/>
      <c r="AJ26" s="142"/>
      <c r="AK26" s="135"/>
      <c r="AL26" s="143"/>
      <c r="AM26" s="144">
        <v>7430797</v>
      </c>
      <c r="AN26" s="144">
        <v>0</v>
      </c>
      <c r="AO26" s="144">
        <v>7430797</v>
      </c>
      <c r="AP26" s="144">
        <v>36313.129999999997</v>
      </c>
      <c r="AQ26" s="144">
        <v>0</v>
      </c>
      <c r="AR26" s="144">
        <v>36313.129999999997</v>
      </c>
      <c r="AS26" s="131">
        <v>0</v>
      </c>
      <c r="AT26" s="131">
        <v>0</v>
      </c>
      <c r="AU26" s="131">
        <v>0</v>
      </c>
      <c r="AV26" s="131">
        <v>0</v>
      </c>
      <c r="AW26" s="131">
        <v>0</v>
      </c>
      <c r="AX26" s="131">
        <v>0</v>
      </c>
      <c r="AY26" s="131">
        <v>0</v>
      </c>
      <c r="AZ26" s="131">
        <v>0</v>
      </c>
      <c r="BA26" s="131">
        <v>0</v>
      </c>
      <c r="BB26" s="131">
        <v>0</v>
      </c>
      <c r="BC26" s="131">
        <v>0</v>
      </c>
      <c r="BD26" s="131">
        <v>0</v>
      </c>
      <c r="BE26" s="131">
        <v>0</v>
      </c>
      <c r="BF26" s="131"/>
      <c r="BG26" s="131">
        <v>0</v>
      </c>
      <c r="BH26" s="131">
        <v>0</v>
      </c>
      <c r="BI26" s="131">
        <v>0</v>
      </c>
      <c r="BJ26" s="131">
        <v>0</v>
      </c>
      <c r="BK26" s="132">
        <f t="shared" si="2"/>
        <v>36313.129999999997</v>
      </c>
      <c r="BL26" s="132"/>
      <c r="BM26" s="132">
        <f t="shared" si="3"/>
        <v>36313.129999999997</v>
      </c>
      <c r="BN26" s="118">
        <v>0</v>
      </c>
      <c r="BO26" s="145" t="s">
        <v>258</v>
      </c>
      <c r="BP26" s="141">
        <v>0</v>
      </c>
      <c r="BQ26" s="146"/>
      <c r="BR26" s="147" t="s">
        <v>259</v>
      </c>
      <c r="BS26" s="124"/>
      <c r="BT26" s="124"/>
      <c r="BU26" s="135"/>
      <c r="BV26" s="135"/>
      <c r="BW26" s="135"/>
      <c r="BX26" s="135"/>
      <c r="BY26" s="135"/>
      <c r="BZ26" s="135"/>
      <c r="CA26" s="148"/>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row>
    <row r="27" spans="2:120" s="125" customFormat="1" ht="78.75" x14ac:dyDescent="0.25">
      <c r="B27" s="102">
        <v>537</v>
      </c>
      <c r="C27" s="58">
        <v>17</v>
      </c>
      <c r="D27" s="98">
        <v>18</v>
      </c>
      <c r="E27" s="98">
        <v>1</v>
      </c>
      <c r="F27" s="98">
        <v>20</v>
      </c>
      <c r="G27" s="99" t="s">
        <v>149</v>
      </c>
      <c r="H27" s="136"/>
      <c r="I27" s="137">
        <v>2010</v>
      </c>
      <c r="J27" s="137" t="s">
        <v>128</v>
      </c>
      <c r="K27" s="114" t="s">
        <v>86</v>
      </c>
      <c r="L27" s="138" t="s">
        <v>87</v>
      </c>
      <c r="M27" s="137">
        <v>6</v>
      </c>
      <c r="N27" s="137"/>
      <c r="O27" s="135" t="s">
        <v>88</v>
      </c>
      <c r="P27" s="135" t="s">
        <v>88</v>
      </c>
      <c r="Q27" s="139">
        <v>668</v>
      </c>
      <c r="R27" s="114" t="s">
        <v>89</v>
      </c>
      <c r="S27" s="139" t="s">
        <v>90</v>
      </c>
      <c r="T27" s="140"/>
      <c r="U27" s="140"/>
      <c r="V27" s="140"/>
      <c r="W27" s="140"/>
      <c r="X27" s="140"/>
      <c r="Y27" s="140"/>
      <c r="Z27" s="140"/>
      <c r="AA27" s="140"/>
      <c r="AB27" s="140"/>
      <c r="AC27" s="140"/>
      <c r="AD27" s="140"/>
      <c r="AE27" s="135"/>
      <c r="AF27" s="141"/>
      <c r="AG27" s="135"/>
      <c r="AH27" s="142"/>
      <c r="AI27" s="142"/>
      <c r="AJ27" s="142"/>
      <c r="AK27" s="135"/>
      <c r="AL27" s="143"/>
      <c r="AM27" s="144">
        <v>7430797</v>
      </c>
      <c r="AN27" s="144">
        <v>0</v>
      </c>
      <c r="AO27" s="144">
        <v>7430797</v>
      </c>
      <c r="AP27" s="144">
        <v>888.99</v>
      </c>
      <c r="AQ27" s="144">
        <v>0</v>
      </c>
      <c r="AR27" s="144">
        <v>888.99</v>
      </c>
      <c r="AS27" s="131">
        <v>0</v>
      </c>
      <c r="AT27" s="131">
        <v>0</v>
      </c>
      <c r="AU27" s="131">
        <v>0</v>
      </c>
      <c r="AV27" s="131">
        <v>0</v>
      </c>
      <c r="AW27" s="131">
        <v>0</v>
      </c>
      <c r="AX27" s="131">
        <v>0</v>
      </c>
      <c r="AY27" s="131">
        <v>0</v>
      </c>
      <c r="AZ27" s="131">
        <v>0</v>
      </c>
      <c r="BA27" s="131">
        <v>0</v>
      </c>
      <c r="BB27" s="131">
        <v>0</v>
      </c>
      <c r="BC27" s="131">
        <v>0</v>
      </c>
      <c r="BD27" s="131">
        <v>0</v>
      </c>
      <c r="BE27" s="131">
        <v>0</v>
      </c>
      <c r="BF27" s="131"/>
      <c r="BG27" s="131">
        <v>0</v>
      </c>
      <c r="BH27" s="131">
        <v>0</v>
      </c>
      <c r="BI27" s="131">
        <v>0</v>
      </c>
      <c r="BJ27" s="131">
        <v>0</v>
      </c>
      <c r="BK27" s="132">
        <f t="shared" si="2"/>
        <v>888.99</v>
      </c>
      <c r="BL27" s="132"/>
      <c r="BM27" s="132">
        <f t="shared" si="3"/>
        <v>888.99</v>
      </c>
      <c r="BN27" s="118">
        <v>0</v>
      </c>
      <c r="BO27" s="145" t="s">
        <v>258</v>
      </c>
      <c r="BP27" s="141">
        <v>0</v>
      </c>
      <c r="BQ27" s="146"/>
      <c r="BR27" s="147" t="s">
        <v>259</v>
      </c>
      <c r="BS27" s="124"/>
      <c r="BT27" s="124"/>
      <c r="BU27" s="135"/>
      <c r="BV27" s="135"/>
      <c r="BW27" s="135"/>
      <c r="BX27" s="135"/>
      <c r="BY27" s="135"/>
      <c r="BZ27" s="135"/>
      <c r="CA27" s="148"/>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row>
    <row r="28" spans="2:120" s="125" customFormat="1" ht="78.75" x14ac:dyDescent="0.25">
      <c r="B28" s="102">
        <v>537</v>
      </c>
      <c r="C28" s="58">
        <v>17</v>
      </c>
      <c r="D28" s="98">
        <v>18</v>
      </c>
      <c r="E28" s="98">
        <v>1</v>
      </c>
      <c r="F28" s="98">
        <v>21</v>
      </c>
      <c r="G28" s="99" t="s">
        <v>150</v>
      </c>
      <c r="H28" s="136"/>
      <c r="I28" s="137">
        <v>2010</v>
      </c>
      <c r="J28" s="137" t="s">
        <v>128</v>
      </c>
      <c r="K28" s="114" t="s">
        <v>86</v>
      </c>
      <c r="L28" s="138" t="s">
        <v>87</v>
      </c>
      <c r="M28" s="137">
        <v>6</v>
      </c>
      <c r="N28" s="137"/>
      <c r="O28" s="135" t="s">
        <v>88</v>
      </c>
      <c r="P28" s="135" t="s">
        <v>88</v>
      </c>
      <c r="Q28" s="139">
        <v>668</v>
      </c>
      <c r="R28" s="114" t="s">
        <v>89</v>
      </c>
      <c r="S28" s="139" t="s">
        <v>90</v>
      </c>
      <c r="T28" s="140"/>
      <c r="U28" s="140"/>
      <c r="V28" s="140"/>
      <c r="W28" s="140"/>
      <c r="X28" s="140"/>
      <c r="Y28" s="140"/>
      <c r="Z28" s="140"/>
      <c r="AA28" s="140"/>
      <c r="AB28" s="140"/>
      <c r="AC28" s="140"/>
      <c r="AD28" s="140"/>
      <c r="AE28" s="135"/>
      <c r="AF28" s="141"/>
      <c r="AG28" s="135"/>
      <c r="AH28" s="142"/>
      <c r="AI28" s="142"/>
      <c r="AJ28" s="142"/>
      <c r="AK28" s="135"/>
      <c r="AL28" s="143"/>
      <c r="AM28" s="144">
        <v>7430797</v>
      </c>
      <c r="AN28" s="144">
        <v>0</v>
      </c>
      <c r="AO28" s="144">
        <v>7430797</v>
      </c>
      <c r="AP28" s="144">
        <v>25827.35</v>
      </c>
      <c r="AQ28" s="144">
        <v>0</v>
      </c>
      <c r="AR28" s="144">
        <v>25827.35</v>
      </c>
      <c r="AS28" s="131">
        <v>0</v>
      </c>
      <c r="AT28" s="131">
        <v>0</v>
      </c>
      <c r="AU28" s="131">
        <v>0</v>
      </c>
      <c r="AV28" s="131">
        <v>0</v>
      </c>
      <c r="AW28" s="131">
        <v>0</v>
      </c>
      <c r="AX28" s="131">
        <v>0</v>
      </c>
      <c r="AY28" s="131">
        <v>0</v>
      </c>
      <c r="AZ28" s="131">
        <v>0</v>
      </c>
      <c r="BA28" s="131">
        <v>0</v>
      </c>
      <c r="BB28" s="131">
        <v>0</v>
      </c>
      <c r="BC28" s="131">
        <v>0</v>
      </c>
      <c r="BD28" s="131">
        <v>0</v>
      </c>
      <c r="BE28" s="131">
        <v>0</v>
      </c>
      <c r="BF28" s="131"/>
      <c r="BG28" s="131">
        <v>0</v>
      </c>
      <c r="BH28" s="131">
        <v>0</v>
      </c>
      <c r="BI28" s="131">
        <v>0</v>
      </c>
      <c r="BJ28" s="131">
        <v>0</v>
      </c>
      <c r="BK28" s="132">
        <f t="shared" si="2"/>
        <v>25827.35</v>
      </c>
      <c r="BL28" s="132"/>
      <c r="BM28" s="132">
        <f t="shared" si="3"/>
        <v>25827.35</v>
      </c>
      <c r="BN28" s="118">
        <v>0</v>
      </c>
      <c r="BO28" s="145" t="s">
        <v>258</v>
      </c>
      <c r="BP28" s="141">
        <v>0</v>
      </c>
      <c r="BQ28" s="146"/>
      <c r="BR28" s="147" t="s">
        <v>259</v>
      </c>
      <c r="BS28" s="124"/>
      <c r="BT28" s="124"/>
      <c r="BU28" s="135"/>
      <c r="BV28" s="135"/>
      <c r="BW28" s="135"/>
      <c r="BX28" s="135"/>
      <c r="BY28" s="135"/>
      <c r="BZ28" s="135"/>
      <c r="CA28" s="148"/>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row>
    <row r="29" spans="2:120" s="125" customFormat="1" ht="78.75" x14ac:dyDescent="0.25">
      <c r="B29" s="102">
        <v>537</v>
      </c>
      <c r="C29" s="58">
        <v>17</v>
      </c>
      <c r="D29" s="98">
        <v>18</v>
      </c>
      <c r="E29" s="98">
        <v>1</v>
      </c>
      <c r="F29" s="98">
        <v>22</v>
      </c>
      <c r="G29" s="99" t="s">
        <v>150</v>
      </c>
      <c r="H29" s="136"/>
      <c r="I29" s="137">
        <v>2010</v>
      </c>
      <c r="J29" s="137" t="s">
        <v>128</v>
      </c>
      <c r="K29" s="114" t="s">
        <v>86</v>
      </c>
      <c r="L29" s="138" t="s">
        <v>87</v>
      </c>
      <c r="M29" s="137">
        <v>6</v>
      </c>
      <c r="N29" s="137"/>
      <c r="O29" s="135" t="s">
        <v>88</v>
      </c>
      <c r="P29" s="135" t="s">
        <v>88</v>
      </c>
      <c r="Q29" s="139">
        <v>668</v>
      </c>
      <c r="R29" s="114" t="s">
        <v>89</v>
      </c>
      <c r="S29" s="139" t="s">
        <v>90</v>
      </c>
      <c r="T29" s="140"/>
      <c r="U29" s="140"/>
      <c r="V29" s="140"/>
      <c r="W29" s="140"/>
      <c r="X29" s="140"/>
      <c r="Y29" s="140"/>
      <c r="Z29" s="140"/>
      <c r="AA29" s="140"/>
      <c r="AB29" s="140"/>
      <c r="AC29" s="140"/>
      <c r="AD29" s="140"/>
      <c r="AE29" s="135"/>
      <c r="AF29" s="141"/>
      <c r="AG29" s="135"/>
      <c r="AH29" s="142"/>
      <c r="AI29" s="142"/>
      <c r="AJ29" s="142"/>
      <c r="AK29" s="135"/>
      <c r="AL29" s="143"/>
      <c r="AM29" s="144">
        <v>7430797</v>
      </c>
      <c r="AN29" s="144">
        <v>0</v>
      </c>
      <c r="AO29" s="144">
        <v>7430797</v>
      </c>
      <c r="AP29" s="144">
        <v>5457.7</v>
      </c>
      <c r="AQ29" s="144">
        <v>0</v>
      </c>
      <c r="AR29" s="144">
        <v>5457.7</v>
      </c>
      <c r="AS29" s="131">
        <v>0</v>
      </c>
      <c r="AT29" s="131">
        <v>0</v>
      </c>
      <c r="AU29" s="131">
        <v>0</v>
      </c>
      <c r="AV29" s="131">
        <v>0</v>
      </c>
      <c r="AW29" s="131">
        <v>0</v>
      </c>
      <c r="AX29" s="131">
        <v>0</v>
      </c>
      <c r="AY29" s="131">
        <v>0</v>
      </c>
      <c r="AZ29" s="131">
        <v>0</v>
      </c>
      <c r="BA29" s="131">
        <v>0</v>
      </c>
      <c r="BB29" s="131">
        <v>0</v>
      </c>
      <c r="BC29" s="131">
        <v>0</v>
      </c>
      <c r="BD29" s="131">
        <v>0</v>
      </c>
      <c r="BE29" s="131">
        <v>0</v>
      </c>
      <c r="BF29" s="131"/>
      <c r="BG29" s="131">
        <v>0</v>
      </c>
      <c r="BH29" s="131">
        <v>0</v>
      </c>
      <c r="BI29" s="131">
        <v>0</v>
      </c>
      <c r="BJ29" s="131">
        <v>0</v>
      </c>
      <c r="BK29" s="132">
        <f t="shared" si="2"/>
        <v>5457.7</v>
      </c>
      <c r="BL29" s="132"/>
      <c r="BM29" s="132">
        <f t="shared" si="3"/>
        <v>5457.7</v>
      </c>
      <c r="BN29" s="118">
        <v>0</v>
      </c>
      <c r="BO29" s="145" t="s">
        <v>258</v>
      </c>
      <c r="BP29" s="141">
        <v>0</v>
      </c>
      <c r="BQ29" s="146"/>
      <c r="BR29" s="147" t="s">
        <v>259</v>
      </c>
      <c r="BS29" s="124"/>
      <c r="BT29" s="124"/>
      <c r="BU29" s="135"/>
      <c r="BV29" s="135"/>
      <c r="BW29" s="135"/>
      <c r="BX29" s="135"/>
      <c r="BY29" s="135"/>
      <c r="BZ29" s="135"/>
      <c r="CA29" s="148"/>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row>
    <row r="30" spans="2:120" s="125" customFormat="1" ht="78.75" x14ac:dyDescent="0.25">
      <c r="B30" s="102">
        <v>537</v>
      </c>
      <c r="C30" s="58">
        <v>17</v>
      </c>
      <c r="D30" s="98">
        <v>18</v>
      </c>
      <c r="E30" s="98">
        <v>1</v>
      </c>
      <c r="F30" s="98">
        <v>23</v>
      </c>
      <c r="G30" s="99" t="s">
        <v>150</v>
      </c>
      <c r="H30" s="136"/>
      <c r="I30" s="137">
        <v>2010</v>
      </c>
      <c r="J30" s="137" t="s">
        <v>128</v>
      </c>
      <c r="K30" s="114" t="s">
        <v>86</v>
      </c>
      <c r="L30" s="138" t="s">
        <v>87</v>
      </c>
      <c r="M30" s="137">
        <v>6</v>
      </c>
      <c r="N30" s="137"/>
      <c r="O30" s="135" t="s">
        <v>88</v>
      </c>
      <c r="P30" s="135" t="s">
        <v>88</v>
      </c>
      <c r="Q30" s="139">
        <v>668</v>
      </c>
      <c r="R30" s="114" t="s">
        <v>89</v>
      </c>
      <c r="S30" s="139" t="s">
        <v>90</v>
      </c>
      <c r="T30" s="140"/>
      <c r="U30" s="140"/>
      <c r="V30" s="140"/>
      <c r="W30" s="140"/>
      <c r="X30" s="140"/>
      <c r="Y30" s="140"/>
      <c r="Z30" s="140"/>
      <c r="AA30" s="140"/>
      <c r="AB30" s="140"/>
      <c r="AC30" s="140"/>
      <c r="AD30" s="140"/>
      <c r="AE30" s="135"/>
      <c r="AF30" s="141"/>
      <c r="AG30" s="135"/>
      <c r="AH30" s="142"/>
      <c r="AI30" s="142"/>
      <c r="AJ30" s="142"/>
      <c r="AK30" s="135"/>
      <c r="AL30" s="143"/>
      <c r="AM30" s="144">
        <v>7430797</v>
      </c>
      <c r="AN30" s="144">
        <v>0</v>
      </c>
      <c r="AO30" s="144">
        <v>7430797</v>
      </c>
      <c r="AP30" s="144">
        <v>5457.7</v>
      </c>
      <c r="AQ30" s="144">
        <v>0</v>
      </c>
      <c r="AR30" s="144">
        <v>5457.7</v>
      </c>
      <c r="AS30" s="131">
        <v>0</v>
      </c>
      <c r="AT30" s="131">
        <v>0</v>
      </c>
      <c r="AU30" s="131">
        <v>0</v>
      </c>
      <c r="AV30" s="131">
        <v>0</v>
      </c>
      <c r="AW30" s="131">
        <v>0</v>
      </c>
      <c r="AX30" s="131">
        <v>0</v>
      </c>
      <c r="AY30" s="131">
        <v>0</v>
      </c>
      <c r="AZ30" s="131">
        <v>0</v>
      </c>
      <c r="BA30" s="131">
        <v>0</v>
      </c>
      <c r="BB30" s="131">
        <v>0</v>
      </c>
      <c r="BC30" s="131">
        <v>0</v>
      </c>
      <c r="BD30" s="131">
        <v>0</v>
      </c>
      <c r="BE30" s="131">
        <v>0</v>
      </c>
      <c r="BF30" s="131"/>
      <c r="BG30" s="131">
        <v>0</v>
      </c>
      <c r="BH30" s="131">
        <v>0</v>
      </c>
      <c r="BI30" s="131">
        <v>0</v>
      </c>
      <c r="BJ30" s="131">
        <v>0</v>
      </c>
      <c r="BK30" s="132">
        <f t="shared" si="2"/>
        <v>5457.7</v>
      </c>
      <c r="BL30" s="132"/>
      <c r="BM30" s="132">
        <f t="shared" si="3"/>
        <v>5457.7</v>
      </c>
      <c r="BN30" s="118">
        <v>0</v>
      </c>
      <c r="BO30" s="145" t="s">
        <v>258</v>
      </c>
      <c r="BP30" s="141">
        <v>0</v>
      </c>
      <c r="BQ30" s="146"/>
      <c r="BR30" s="147" t="s">
        <v>259</v>
      </c>
      <c r="BS30" s="124"/>
      <c r="BT30" s="124"/>
      <c r="BU30" s="135"/>
      <c r="BV30" s="135"/>
      <c r="BW30" s="135"/>
      <c r="BX30" s="135"/>
      <c r="BY30" s="135"/>
      <c r="BZ30" s="135"/>
      <c r="CA30" s="148"/>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row>
    <row r="31" spans="2:120" s="125" customFormat="1" ht="90" x14ac:dyDescent="0.25">
      <c r="B31" s="102">
        <v>537</v>
      </c>
      <c r="C31" s="58">
        <v>17</v>
      </c>
      <c r="D31" s="98">
        <v>18</v>
      </c>
      <c r="E31" s="98">
        <v>1</v>
      </c>
      <c r="F31" s="98">
        <v>24</v>
      </c>
      <c r="G31" s="99" t="s">
        <v>151</v>
      </c>
      <c r="H31" s="136"/>
      <c r="I31" s="137">
        <v>2010</v>
      </c>
      <c r="J31" s="137" t="s">
        <v>128</v>
      </c>
      <c r="K31" s="114" t="s">
        <v>86</v>
      </c>
      <c r="L31" s="138" t="s">
        <v>87</v>
      </c>
      <c r="M31" s="137">
        <v>6</v>
      </c>
      <c r="N31" s="137"/>
      <c r="O31" s="135" t="s">
        <v>88</v>
      </c>
      <c r="P31" s="135" t="s">
        <v>88</v>
      </c>
      <c r="Q31" s="139">
        <v>668</v>
      </c>
      <c r="R31" s="114" t="s">
        <v>89</v>
      </c>
      <c r="S31" s="139" t="s">
        <v>90</v>
      </c>
      <c r="T31" s="140"/>
      <c r="U31" s="140"/>
      <c r="V31" s="140"/>
      <c r="W31" s="140"/>
      <c r="X31" s="140"/>
      <c r="Y31" s="140"/>
      <c r="Z31" s="140"/>
      <c r="AA31" s="140"/>
      <c r="AB31" s="140"/>
      <c r="AC31" s="140"/>
      <c r="AD31" s="140"/>
      <c r="AE31" s="135"/>
      <c r="AF31" s="141"/>
      <c r="AG31" s="135"/>
      <c r="AH31" s="142"/>
      <c r="AI31" s="142"/>
      <c r="AJ31" s="142"/>
      <c r="AK31" s="135"/>
      <c r="AL31" s="143"/>
      <c r="AM31" s="144">
        <v>7430797</v>
      </c>
      <c r="AN31" s="144">
        <v>0</v>
      </c>
      <c r="AO31" s="144">
        <v>7430797</v>
      </c>
      <c r="AP31" s="144">
        <v>444225.43</v>
      </c>
      <c r="AQ31" s="144">
        <v>0</v>
      </c>
      <c r="AR31" s="144">
        <v>444225.43</v>
      </c>
      <c r="AS31" s="131">
        <v>0</v>
      </c>
      <c r="AT31" s="131">
        <v>0</v>
      </c>
      <c r="AU31" s="131">
        <v>0</v>
      </c>
      <c r="AV31" s="131">
        <v>0</v>
      </c>
      <c r="AW31" s="131">
        <v>0</v>
      </c>
      <c r="AX31" s="131">
        <v>0</v>
      </c>
      <c r="AY31" s="131">
        <v>0</v>
      </c>
      <c r="AZ31" s="131">
        <v>0</v>
      </c>
      <c r="BA31" s="131">
        <v>0</v>
      </c>
      <c r="BB31" s="131">
        <v>0</v>
      </c>
      <c r="BC31" s="131">
        <v>0</v>
      </c>
      <c r="BD31" s="131">
        <v>0</v>
      </c>
      <c r="BE31" s="131">
        <v>0</v>
      </c>
      <c r="BF31" s="131"/>
      <c r="BG31" s="131">
        <v>0</v>
      </c>
      <c r="BH31" s="131">
        <v>0</v>
      </c>
      <c r="BI31" s="131">
        <v>0</v>
      </c>
      <c r="BJ31" s="131">
        <v>0</v>
      </c>
      <c r="BK31" s="132">
        <f t="shared" si="2"/>
        <v>444225.43</v>
      </c>
      <c r="BL31" s="132"/>
      <c r="BM31" s="132">
        <f t="shared" si="3"/>
        <v>444225.43</v>
      </c>
      <c r="BN31" s="118">
        <v>0</v>
      </c>
      <c r="BO31" s="145" t="s">
        <v>258</v>
      </c>
      <c r="BP31" s="141">
        <v>0</v>
      </c>
      <c r="BQ31" s="146"/>
      <c r="BR31" s="147" t="s">
        <v>259</v>
      </c>
      <c r="BS31" s="124"/>
      <c r="BT31" s="124"/>
      <c r="BU31" s="135"/>
      <c r="BV31" s="135"/>
      <c r="BW31" s="135"/>
      <c r="BX31" s="135"/>
      <c r="BY31" s="135"/>
      <c r="BZ31" s="135"/>
      <c r="CA31" s="148"/>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row>
    <row r="32" spans="2:120" s="125" customFormat="1" ht="90" x14ac:dyDescent="0.25">
      <c r="B32" s="102">
        <v>537</v>
      </c>
      <c r="C32" s="58">
        <v>17</v>
      </c>
      <c r="D32" s="98">
        <v>18</v>
      </c>
      <c r="E32" s="98">
        <v>1</v>
      </c>
      <c r="F32" s="98">
        <v>25</v>
      </c>
      <c r="G32" s="99" t="s">
        <v>152</v>
      </c>
      <c r="H32" s="136"/>
      <c r="I32" s="137">
        <v>2010</v>
      </c>
      <c r="J32" s="137" t="s">
        <v>128</v>
      </c>
      <c r="K32" s="114" t="s">
        <v>86</v>
      </c>
      <c r="L32" s="138" t="s">
        <v>87</v>
      </c>
      <c r="M32" s="137">
        <v>6</v>
      </c>
      <c r="N32" s="137"/>
      <c r="O32" s="135" t="s">
        <v>88</v>
      </c>
      <c r="P32" s="135" t="s">
        <v>88</v>
      </c>
      <c r="Q32" s="139">
        <v>668</v>
      </c>
      <c r="R32" s="114" t="s">
        <v>89</v>
      </c>
      <c r="S32" s="139" t="s">
        <v>90</v>
      </c>
      <c r="T32" s="140"/>
      <c r="U32" s="140"/>
      <c r="V32" s="140"/>
      <c r="W32" s="140"/>
      <c r="X32" s="140"/>
      <c r="Y32" s="140"/>
      <c r="Z32" s="140"/>
      <c r="AA32" s="140"/>
      <c r="AB32" s="140"/>
      <c r="AC32" s="140"/>
      <c r="AD32" s="140"/>
      <c r="AE32" s="135"/>
      <c r="AF32" s="141"/>
      <c r="AG32" s="135"/>
      <c r="AH32" s="142"/>
      <c r="AI32" s="142"/>
      <c r="AJ32" s="142"/>
      <c r="AK32" s="135"/>
      <c r="AL32" s="143"/>
      <c r="AM32" s="144">
        <v>7430797</v>
      </c>
      <c r="AN32" s="144">
        <v>0</v>
      </c>
      <c r="AO32" s="144">
        <v>7430797</v>
      </c>
      <c r="AP32" s="144">
        <v>2902558.95</v>
      </c>
      <c r="AQ32" s="144">
        <v>0</v>
      </c>
      <c r="AR32" s="144">
        <v>2902558.95</v>
      </c>
      <c r="AS32" s="131">
        <v>0</v>
      </c>
      <c r="AT32" s="131">
        <v>0</v>
      </c>
      <c r="AU32" s="131">
        <v>0</v>
      </c>
      <c r="AV32" s="131">
        <v>0</v>
      </c>
      <c r="AW32" s="131">
        <v>0</v>
      </c>
      <c r="AX32" s="131">
        <v>0</v>
      </c>
      <c r="AY32" s="131">
        <v>0</v>
      </c>
      <c r="AZ32" s="131">
        <v>0</v>
      </c>
      <c r="BA32" s="131">
        <v>0</v>
      </c>
      <c r="BB32" s="131">
        <v>0</v>
      </c>
      <c r="BC32" s="131">
        <v>0</v>
      </c>
      <c r="BD32" s="131">
        <v>0</v>
      </c>
      <c r="BE32" s="131">
        <v>0</v>
      </c>
      <c r="BF32" s="131"/>
      <c r="BG32" s="131">
        <v>0</v>
      </c>
      <c r="BH32" s="131">
        <v>0</v>
      </c>
      <c r="BI32" s="131">
        <v>0</v>
      </c>
      <c r="BJ32" s="131">
        <v>0</v>
      </c>
      <c r="BK32" s="132">
        <f t="shared" si="2"/>
        <v>2902558.95</v>
      </c>
      <c r="BL32" s="132"/>
      <c r="BM32" s="132">
        <f t="shared" si="3"/>
        <v>2902558.95</v>
      </c>
      <c r="BN32" s="118">
        <v>0</v>
      </c>
      <c r="BO32" s="145" t="s">
        <v>258</v>
      </c>
      <c r="BP32" s="141">
        <v>0</v>
      </c>
      <c r="BQ32" s="146"/>
      <c r="BR32" s="147" t="s">
        <v>259</v>
      </c>
      <c r="BS32" s="124"/>
      <c r="BT32" s="124"/>
      <c r="BU32" s="135"/>
      <c r="BV32" s="135"/>
      <c r="BW32" s="135"/>
      <c r="BX32" s="135"/>
      <c r="BY32" s="135"/>
      <c r="BZ32" s="135"/>
      <c r="CA32" s="148"/>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row>
    <row r="33" spans="2:120" s="125" customFormat="1" ht="78.75" x14ac:dyDescent="0.25">
      <c r="B33" s="102">
        <v>537</v>
      </c>
      <c r="C33" s="58">
        <v>17</v>
      </c>
      <c r="D33" s="98">
        <v>18</v>
      </c>
      <c r="E33" s="98">
        <v>1</v>
      </c>
      <c r="F33" s="98">
        <v>26</v>
      </c>
      <c r="G33" s="99" t="s">
        <v>153</v>
      </c>
      <c r="H33" s="136"/>
      <c r="I33" s="137">
        <v>2010</v>
      </c>
      <c r="J33" s="137" t="s">
        <v>128</v>
      </c>
      <c r="K33" s="114" t="s">
        <v>86</v>
      </c>
      <c r="L33" s="138" t="s">
        <v>87</v>
      </c>
      <c r="M33" s="137">
        <v>6</v>
      </c>
      <c r="N33" s="137"/>
      <c r="O33" s="135" t="s">
        <v>88</v>
      </c>
      <c r="P33" s="135" t="s">
        <v>88</v>
      </c>
      <c r="Q33" s="139">
        <v>668</v>
      </c>
      <c r="R33" s="114" t="s">
        <v>89</v>
      </c>
      <c r="S33" s="139" t="s">
        <v>90</v>
      </c>
      <c r="T33" s="140"/>
      <c r="U33" s="140"/>
      <c r="V33" s="140"/>
      <c r="W33" s="140"/>
      <c r="X33" s="140"/>
      <c r="Y33" s="140"/>
      <c r="Z33" s="140"/>
      <c r="AA33" s="140"/>
      <c r="AB33" s="140"/>
      <c r="AC33" s="140"/>
      <c r="AD33" s="140"/>
      <c r="AE33" s="135"/>
      <c r="AF33" s="141"/>
      <c r="AG33" s="135"/>
      <c r="AH33" s="142"/>
      <c r="AI33" s="142"/>
      <c r="AJ33" s="142"/>
      <c r="AK33" s="135"/>
      <c r="AL33" s="143"/>
      <c r="AM33" s="144">
        <v>7430797</v>
      </c>
      <c r="AN33" s="144">
        <v>0</v>
      </c>
      <c r="AO33" s="144">
        <v>7430797</v>
      </c>
      <c r="AP33" s="144">
        <v>19807</v>
      </c>
      <c r="AQ33" s="144">
        <v>0</v>
      </c>
      <c r="AR33" s="144">
        <v>19807</v>
      </c>
      <c r="AS33" s="131">
        <v>0</v>
      </c>
      <c r="AT33" s="131">
        <v>0</v>
      </c>
      <c r="AU33" s="131">
        <v>0</v>
      </c>
      <c r="AV33" s="131">
        <v>0</v>
      </c>
      <c r="AW33" s="131">
        <v>0</v>
      </c>
      <c r="AX33" s="131">
        <v>0</v>
      </c>
      <c r="AY33" s="131">
        <v>0</v>
      </c>
      <c r="AZ33" s="131">
        <v>0</v>
      </c>
      <c r="BA33" s="131">
        <v>0</v>
      </c>
      <c r="BB33" s="131">
        <v>0</v>
      </c>
      <c r="BC33" s="131">
        <v>0</v>
      </c>
      <c r="BD33" s="131">
        <v>0</v>
      </c>
      <c r="BE33" s="131">
        <v>0</v>
      </c>
      <c r="BF33" s="131"/>
      <c r="BG33" s="131">
        <v>0</v>
      </c>
      <c r="BH33" s="131">
        <v>0</v>
      </c>
      <c r="BI33" s="131">
        <v>0</v>
      </c>
      <c r="BJ33" s="131">
        <v>0</v>
      </c>
      <c r="BK33" s="132">
        <f t="shared" si="2"/>
        <v>19807</v>
      </c>
      <c r="BL33" s="132"/>
      <c r="BM33" s="132">
        <f t="shared" si="3"/>
        <v>19807</v>
      </c>
      <c r="BN33" s="118">
        <v>0</v>
      </c>
      <c r="BO33" s="145" t="s">
        <v>258</v>
      </c>
      <c r="BP33" s="141">
        <v>0</v>
      </c>
      <c r="BQ33" s="146"/>
      <c r="BR33" s="147" t="s">
        <v>259</v>
      </c>
      <c r="BS33" s="124"/>
      <c r="BT33" s="124"/>
      <c r="BU33" s="135"/>
      <c r="BV33" s="135"/>
      <c r="BW33" s="135"/>
      <c r="BX33" s="135"/>
      <c r="BY33" s="135"/>
      <c r="BZ33" s="135"/>
      <c r="CA33" s="148"/>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row>
    <row r="34" spans="2:120" s="125" customFormat="1" ht="78.75" x14ac:dyDescent="0.25">
      <c r="B34" s="102">
        <v>537</v>
      </c>
      <c r="C34" s="58">
        <v>17</v>
      </c>
      <c r="D34" s="98">
        <v>18</v>
      </c>
      <c r="E34" s="98">
        <v>1</v>
      </c>
      <c r="F34" s="98">
        <v>27</v>
      </c>
      <c r="G34" s="99" t="s">
        <v>154</v>
      </c>
      <c r="H34" s="136"/>
      <c r="I34" s="137">
        <v>2010</v>
      </c>
      <c r="J34" s="137" t="s">
        <v>128</v>
      </c>
      <c r="K34" s="114" t="s">
        <v>86</v>
      </c>
      <c r="L34" s="138" t="s">
        <v>87</v>
      </c>
      <c r="M34" s="137">
        <v>6</v>
      </c>
      <c r="N34" s="137"/>
      <c r="O34" s="135" t="s">
        <v>88</v>
      </c>
      <c r="P34" s="135" t="s">
        <v>88</v>
      </c>
      <c r="Q34" s="139">
        <v>668</v>
      </c>
      <c r="R34" s="114" t="s">
        <v>89</v>
      </c>
      <c r="S34" s="139" t="s">
        <v>90</v>
      </c>
      <c r="T34" s="140"/>
      <c r="U34" s="140"/>
      <c r="V34" s="140"/>
      <c r="W34" s="140"/>
      <c r="X34" s="140"/>
      <c r="Y34" s="140"/>
      <c r="Z34" s="140"/>
      <c r="AA34" s="140"/>
      <c r="AB34" s="140"/>
      <c r="AC34" s="140"/>
      <c r="AD34" s="140"/>
      <c r="AE34" s="135"/>
      <c r="AF34" s="141"/>
      <c r="AG34" s="135"/>
      <c r="AH34" s="142"/>
      <c r="AI34" s="142"/>
      <c r="AJ34" s="142"/>
      <c r="AK34" s="135"/>
      <c r="AL34" s="143"/>
      <c r="AM34" s="144">
        <v>7430797</v>
      </c>
      <c r="AN34" s="144">
        <v>0</v>
      </c>
      <c r="AO34" s="144">
        <v>7430797</v>
      </c>
      <c r="AP34" s="144">
        <v>139158.54999999999</v>
      </c>
      <c r="AQ34" s="144">
        <v>0</v>
      </c>
      <c r="AR34" s="144">
        <v>139158.54999999999</v>
      </c>
      <c r="AS34" s="131">
        <v>0</v>
      </c>
      <c r="AT34" s="131">
        <v>0</v>
      </c>
      <c r="AU34" s="131">
        <v>0</v>
      </c>
      <c r="AV34" s="131">
        <v>0</v>
      </c>
      <c r="AW34" s="131">
        <v>0</v>
      </c>
      <c r="AX34" s="131">
        <v>0</v>
      </c>
      <c r="AY34" s="131">
        <v>0</v>
      </c>
      <c r="AZ34" s="131">
        <v>0</v>
      </c>
      <c r="BA34" s="131">
        <v>0</v>
      </c>
      <c r="BB34" s="131">
        <v>0</v>
      </c>
      <c r="BC34" s="131">
        <v>0</v>
      </c>
      <c r="BD34" s="131">
        <v>0</v>
      </c>
      <c r="BE34" s="131">
        <v>0</v>
      </c>
      <c r="BF34" s="131"/>
      <c r="BG34" s="131">
        <v>0</v>
      </c>
      <c r="BH34" s="131">
        <v>0</v>
      </c>
      <c r="BI34" s="131">
        <v>0</v>
      </c>
      <c r="BJ34" s="131">
        <v>0</v>
      </c>
      <c r="BK34" s="132">
        <f t="shared" si="2"/>
        <v>139158.54999999999</v>
      </c>
      <c r="BL34" s="132"/>
      <c r="BM34" s="132">
        <f t="shared" si="3"/>
        <v>139158.54999999999</v>
      </c>
      <c r="BN34" s="118">
        <v>0</v>
      </c>
      <c r="BO34" s="145" t="s">
        <v>258</v>
      </c>
      <c r="BP34" s="141">
        <v>0</v>
      </c>
      <c r="BQ34" s="146"/>
      <c r="BR34" s="147" t="s">
        <v>259</v>
      </c>
      <c r="BS34" s="124"/>
      <c r="BT34" s="124"/>
      <c r="BU34" s="135"/>
      <c r="BV34" s="135"/>
      <c r="BW34" s="135"/>
      <c r="BX34" s="135"/>
      <c r="BY34" s="135"/>
      <c r="BZ34" s="135"/>
      <c r="CA34" s="148"/>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row>
    <row r="35" spans="2:120" s="125" customFormat="1" ht="78.75" x14ac:dyDescent="0.25">
      <c r="B35" s="102">
        <v>537</v>
      </c>
      <c r="C35" s="58">
        <v>17</v>
      </c>
      <c r="D35" s="98">
        <v>18</v>
      </c>
      <c r="E35" s="98">
        <v>1</v>
      </c>
      <c r="F35" s="98">
        <v>28</v>
      </c>
      <c r="G35" s="99" t="s">
        <v>155</v>
      </c>
      <c r="H35" s="136"/>
      <c r="I35" s="137">
        <v>2010</v>
      </c>
      <c r="J35" s="137" t="s">
        <v>128</v>
      </c>
      <c r="K35" s="114" t="s">
        <v>86</v>
      </c>
      <c r="L35" s="138" t="s">
        <v>87</v>
      </c>
      <c r="M35" s="137">
        <v>6</v>
      </c>
      <c r="N35" s="137"/>
      <c r="O35" s="135" t="s">
        <v>88</v>
      </c>
      <c r="P35" s="135" t="s">
        <v>88</v>
      </c>
      <c r="Q35" s="139">
        <v>668</v>
      </c>
      <c r="R35" s="114" t="s">
        <v>89</v>
      </c>
      <c r="S35" s="139" t="s">
        <v>90</v>
      </c>
      <c r="T35" s="140"/>
      <c r="U35" s="140"/>
      <c r="V35" s="140"/>
      <c r="W35" s="140"/>
      <c r="X35" s="140"/>
      <c r="Y35" s="140"/>
      <c r="Z35" s="140"/>
      <c r="AA35" s="140"/>
      <c r="AB35" s="140"/>
      <c r="AC35" s="140"/>
      <c r="AD35" s="140"/>
      <c r="AE35" s="135"/>
      <c r="AF35" s="141"/>
      <c r="AG35" s="135"/>
      <c r="AH35" s="142"/>
      <c r="AI35" s="142"/>
      <c r="AJ35" s="142"/>
      <c r="AK35" s="135"/>
      <c r="AL35" s="143"/>
      <c r="AM35" s="144">
        <v>7430797</v>
      </c>
      <c r="AN35" s="144">
        <v>0</v>
      </c>
      <c r="AO35" s="144">
        <v>7430797</v>
      </c>
      <c r="AP35" s="144">
        <v>142024</v>
      </c>
      <c r="AQ35" s="144">
        <v>0</v>
      </c>
      <c r="AR35" s="144">
        <v>142024</v>
      </c>
      <c r="AS35" s="131">
        <v>0</v>
      </c>
      <c r="AT35" s="131">
        <v>0</v>
      </c>
      <c r="AU35" s="131">
        <v>0</v>
      </c>
      <c r="AV35" s="131">
        <v>0</v>
      </c>
      <c r="AW35" s="131">
        <v>0</v>
      </c>
      <c r="AX35" s="131">
        <v>0</v>
      </c>
      <c r="AY35" s="131">
        <v>0</v>
      </c>
      <c r="AZ35" s="131">
        <v>0</v>
      </c>
      <c r="BA35" s="131">
        <v>0</v>
      </c>
      <c r="BB35" s="131">
        <v>0</v>
      </c>
      <c r="BC35" s="131">
        <v>0</v>
      </c>
      <c r="BD35" s="131">
        <v>0</v>
      </c>
      <c r="BE35" s="131">
        <v>0</v>
      </c>
      <c r="BF35" s="131"/>
      <c r="BG35" s="131">
        <v>0</v>
      </c>
      <c r="BH35" s="131">
        <v>0</v>
      </c>
      <c r="BI35" s="131">
        <v>0</v>
      </c>
      <c r="BJ35" s="131">
        <v>0</v>
      </c>
      <c r="BK35" s="132">
        <f t="shared" si="2"/>
        <v>142024</v>
      </c>
      <c r="BL35" s="132"/>
      <c r="BM35" s="132">
        <f t="shared" si="3"/>
        <v>142024</v>
      </c>
      <c r="BN35" s="118">
        <v>0</v>
      </c>
      <c r="BO35" s="145" t="s">
        <v>258</v>
      </c>
      <c r="BP35" s="141">
        <v>0</v>
      </c>
      <c r="BQ35" s="146"/>
      <c r="BR35" s="147" t="s">
        <v>259</v>
      </c>
      <c r="BS35" s="124"/>
      <c r="BT35" s="124"/>
      <c r="BU35" s="135"/>
      <c r="BV35" s="135"/>
      <c r="BW35" s="135"/>
      <c r="BX35" s="135"/>
      <c r="BY35" s="135"/>
      <c r="BZ35" s="135"/>
      <c r="CA35" s="148"/>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row>
    <row r="36" spans="2:120" s="125" customFormat="1" ht="112.5" x14ac:dyDescent="0.25">
      <c r="B36" s="102">
        <v>537</v>
      </c>
      <c r="C36" s="58">
        <v>17</v>
      </c>
      <c r="D36" s="98">
        <v>18</v>
      </c>
      <c r="E36" s="98">
        <v>1</v>
      </c>
      <c r="F36" s="98">
        <v>29</v>
      </c>
      <c r="G36" s="99" t="s">
        <v>156</v>
      </c>
      <c r="H36" s="136"/>
      <c r="I36" s="137">
        <v>2010</v>
      </c>
      <c r="J36" s="137" t="s">
        <v>128</v>
      </c>
      <c r="K36" s="114" t="s">
        <v>86</v>
      </c>
      <c r="L36" s="138" t="s">
        <v>87</v>
      </c>
      <c r="M36" s="137">
        <v>6</v>
      </c>
      <c r="N36" s="137"/>
      <c r="O36" s="135" t="s">
        <v>88</v>
      </c>
      <c r="P36" s="135" t="s">
        <v>88</v>
      </c>
      <c r="Q36" s="139">
        <v>668</v>
      </c>
      <c r="R36" s="114" t="s">
        <v>89</v>
      </c>
      <c r="S36" s="139" t="s">
        <v>90</v>
      </c>
      <c r="T36" s="140"/>
      <c r="U36" s="140"/>
      <c r="V36" s="140"/>
      <c r="W36" s="140"/>
      <c r="X36" s="140"/>
      <c r="Y36" s="140"/>
      <c r="Z36" s="140"/>
      <c r="AA36" s="140"/>
      <c r="AB36" s="140"/>
      <c r="AC36" s="140"/>
      <c r="AD36" s="140"/>
      <c r="AE36" s="135"/>
      <c r="AF36" s="141"/>
      <c r="AG36" s="135"/>
      <c r="AH36" s="142"/>
      <c r="AI36" s="142"/>
      <c r="AJ36" s="142"/>
      <c r="AK36" s="135"/>
      <c r="AL36" s="143"/>
      <c r="AM36" s="144">
        <v>7430797</v>
      </c>
      <c r="AN36" s="144">
        <v>0</v>
      </c>
      <c r="AO36" s="144">
        <v>7430797</v>
      </c>
      <c r="AP36" s="144">
        <v>371389.08</v>
      </c>
      <c r="AQ36" s="144">
        <v>0</v>
      </c>
      <c r="AR36" s="144">
        <v>371389.08</v>
      </c>
      <c r="AS36" s="131">
        <v>0</v>
      </c>
      <c r="AT36" s="131">
        <v>0</v>
      </c>
      <c r="AU36" s="131">
        <v>0</v>
      </c>
      <c r="AV36" s="131">
        <v>0</v>
      </c>
      <c r="AW36" s="131">
        <v>0</v>
      </c>
      <c r="AX36" s="131">
        <v>0</v>
      </c>
      <c r="AY36" s="131">
        <v>0</v>
      </c>
      <c r="AZ36" s="131">
        <v>0</v>
      </c>
      <c r="BA36" s="131">
        <v>0</v>
      </c>
      <c r="BB36" s="131">
        <v>0</v>
      </c>
      <c r="BC36" s="131">
        <v>0</v>
      </c>
      <c r="BD36" s="131">
        <v>0</v>
      </c>
      <c r="BE36" s="131">
        <v>0</v>
      </c>
      <c r="BF36" s="131"/>
      <c r="BG36" s="131">
        <v>0</v>
      </c>
      <c r="BH36" s="131">
        <v>0</v>
      </c>
      <c r="BI36" s="131">
        <v>0</v>
      </c>
      <c r="BJ36" s="131">
        <v>0</v>
      </c>
      <c r="BK36" s="132">
        <f t="shared" si="2"/>
        <v>371389.08</v>
      </c>
      <c r="BL36" s="132"/>
      <c r="BM36" s="132">
        <f t="shared" si="3"/>
        <v>371389.08</v>
      </c>
      <c r="BN36" s="118">
        <v>0</v>
      </c>
      <c r="BO36" s="145" t="s">
        <v>258</v>
      </c>
      <c r="BP36" s="141">
        <v>0</v>
      </c>
      <c r="BQ36" s="146"/>
      <c r="BR36" s="147" t="s">
        <v>259</v>
      </c>
      <c r="BS36" s="124"/>
      <c r="BT36" s="124"/>
      <c r="BU36" s="135"/>
      <c r="BV36" s="135"/>
      <c r="BW36" s="135"/>
      <c r="BX36" s="135"/>
      <c r="BY36" s="135"/>
      <c r="BZ36" s="135"/>
      <c r="CA36" s="148"/>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row>
    <row r="37" spans="2:120" s="125" customFormat="1" ht="90" x14ac:dyDescent="0.25">
      <c r="B37" s="102">
        <v>537</v>
      </c>
      <c r="C37" s="58">
        <v>17</v>
      </c>
      <c r="D37" s="98">
        <v>18</v>
      </c>
      <c r="E37" s="98">
        <v>1</v>
      </c>
      <c r="F37" s="98">
        <v>30</v>
      </c>
      <c r="G37" s="99" t="s">
        <v>157</v>
      </c>
      <c r="H37" s="136"/>
      <c r="I37" s="137">
        <v>2010</v>
      </c>
      <c r="J37" s="137" t="s">
        <v>128</v>
      </c>
      <c r="K37" s="114" t="s">
        <v>86</v>
      </c>
      <c r="L37" s="138" t="s">
        <v>87</v>
      </c>
      <c r="M37" s="137">
        <v>6</v>
      </c>
      <c r="N37" s="137"/>
      <c r="O37" s="135" t="s">
        <v>88</v>
      </c>
      <c r="P37" s="135" t="s">
        <v>88</v>
      </c>
      <c r="Q37" s="139">
        <v>668</v>
      </c>
      <c r="R37" s="114" t="s">
        <v>89</v>
      </c>
      <c r="S37" s="139" t="s">
        <v>90</v>
      </c>
      <c r="T37" s="140"/>
      <c r="U37" s="140"/>
      <c r="V37" s="140"/>
      <c r="W37" s="140"/>
      <c r="X37" s="140"/>
      <c r="Y37" s="140"/>
      <c r="Z37" s="140"/>
      <c r="AA37" s="140"/>
      <c r="AB37" s="140"/>
      <c r="AC37" s="140"/>
      <c r="AD37" s="140"/>
      <c r="AE37" s="135"/>
      <c r="AF37" s="141"/>
      <c r="AG37" s="135"/>
      <c r="AH37" s="142"/>
      <c r="AI37" s="142"/>
      <c r="AJ37" s="142"/>
      <c r="AK37" s="135"/>
      <c r="AL37" s="143"/>
      <c r="AM37" s="144">
        <v>7430797</v>
      </c>
      <c r="AN37" s="144">
        <v>0</v>
      </c>
      <c r="AO37" s="144">
        <v>7430797</v>
      </c>
      <c r="AP37" s="144">
        <v>2135699.2000000002</v>
      </c>
      <c r="AQ37" s="144">
        <v>0</v>
      </c>
      <c r="AR37" s="144">
        <v>2135699.2000000002</v>
      </c>
      <c r="AS37" s="131">
        <v>0</v>
      </c>
      <c r="AT37" s="131">
        <v>0</v>
      </c>
      <c r="AU37" s="131">
        <v>0</v>
      </c>
      <c r="AV37" s="131">
        <v>0</v>
      </c>
      <c r="AW37" s="131">
        <v>0</v>
      </c>
      <c r="AX37" s="131">
        <v>0</v>
      </c>
      <c r="AY37" s="131">
        <v>0</v>
      </c>
      <c r="AZ37" s="131">
        <v>0</v>
      </c>
      <c r="BA37" s="131">
        <v>0</v>
      </c>
      <c r="BB37" s="131">
        <v>0</v>
      </c>
      <c r="BC37" s="131">
        <v>0</v>
      </c>
      <c r="BD37" s="131">
        <v>0</v>
      </c>
      <c r="BE37" s="131">
        <v>0</v>
      </c>
      <c r="BF37" s="131"/>
      <c r="BG37" s="131">
        <v>0</v>
      </c>
      <c r="BH37" s="131">
        <v>0</v>
      </c>
      <c r="BI37" s="131">
        <v>0</v>
      </c>
      <c r="BJ37" s="131">
        <v>0</v>
      </c>
      <c r="BK37" s="132">
        <f t="shared" si="2"/>
        <v>2135699.2000000002</v>
      </c>
      <c r="BL37" s="132"/>
      <c r="BM37" s="132">
        <f t="shared" si="3"/>
        <v>2135699.2000000002</v>
      </c>
      <c r="BN37" s="118">
        <v>0</v>
      </c>
      <c r="BO37" s="145" t="s">
        <v>258</v>
      </c>
      <c r="BP37" s="141">
        <v>0</v>
      </c>
      <c r="BQ37" s="146"/>
      <c r="BR37" s="147" t="s">
        <v>259</v>
      </c>
      <c r="BS37" s="124"/>
      <c r="BT37" s="124"/>
      <c r="BU37" s="135"/>
      <c r="BV37" s="135"/>
      <c r="BW37" s="135"/>
      <c r="BX37" s="135"/>
      <c r="BY37" s="135"/>
      <c r="BZ37" s="135"/>
      <c r="CA37" s="148"/>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row>
    <row r="38" spans="2:120" s="125" customFormat="1" ht="90" x14ac:dyDescent="0.25">
      <c r="B38" s="102">
        <v>537</v>
      </c>
      <c r="C38" s="58">
        <v>17</v>
      </c>
      <c r="D38" s="98">
        <v>18</v>
      </c>
      <c r="E38" s="98">
        <v>1</v>
      </c>
      <c r="F38" s="98">
        <v>31</v>
      </c>
      <c r="G38" s="99" t="s">
        <v>158</v>
      </c>
      <c r="H38" s="136"/>
      <c r="I38" s="137">
        <v>2010</v>
      </c>
      <c r="J38" s="137" t="s">
        <v>128</v>
      </c>
      <c r="K38" s="114" t="s">
        <v>86</v>
      </c>
      <c r="L38" s="138" t="s">
        <v>87</v>
      </c>
      <c r="M38" s="137">
        <v>6</v>
      </c>
      <c r="N38" s="137"/>
      <c r="O38" s="135" t="s">
        <v>88</v>
      </c>
      <c r="P38" s="135" t="s">
        <v>88</v>
      </c>
      <c r="Q38" s="139">
        <v>668</v>
      </c>
      <c r="R38" s="114" t="s">
        <v>89</v>
      </c>
      <c r="S38" s="139" t="s">
        <v>90</v>
      </c>
      <c r="T38" s="140"/>
      <c r="U38" s="140"/>
      <c r="V38" s="140"/>
      <c r="W38" s="140"/>
      <c r="X38" s="140"/>
      <c r="Y38" s="140"/>
      <c r="Z38" s="140"/>
      <c r="AA38" s="140"/>
      <c r="AB38" s="140"/>
      <c r="AC38" s="140"/>
      <c r="AD38" s="140"/>
      <c r="AE38" s="135"/>
      <c r="AF38" s="141"/>
      <c r="AG38" s="135"/>
      <c r="AH38" s="142"/>
      <c r="AI38" s="142"/>
      <c r="AJ38" s="142"/>
      <c r="AK38" s="135"/>
      <c r="AL38" s="143"/>
      <c r="AM38" s="144">
        <v>7430797</v>
      </c>
      <c r="AN38" s="144">
        <v>0</v>
      </c>
      <c r="AO38" s="144">
        <v>7430797</v>
      </c>
      <c r="AP38" s="144">
        <v>139304.12</v>
      </c>
      <c r="AQ38" s="144">
        <v>0</v>
      </c>
      <c r="AR38" s="144">
        <v>139304.12</v>
      </c>
      <c r="AS38" s="131">
        <v>0</v>
      </c>
      <c r="AT38" s="131">
        <v>0</v>
      </c>
      <c r="AU38" s="131">
        <v>0</v>
      </c>
      <c r="AV38" s="131">
        <v>0</v>
      </c>
      <c r="AW38" s="131">
        <v>0</v>
      </c>
      <c r="AX38" s="131">
        <v>0</v>
      </c>
      <c r="AY38" s="131">
        <v>0</v>
      </c>
      <c r="AZ38" s="131">
        <v>0</v>
      </c>
      <c r="BA38" s="131">
        <v>0</v>
      </c>
      <c r="BB38" s="131">
        <v>0</v>
      </c>
      <c r="BC38" s="131">
        <v>0</v>
      </c>
      <c r="BD38" s="131">
        <v>0</v>
      </c>
      <c r="BE38" s="131">
        <v>0</v>
      </c>
      <c r="BF38" s="131"/>
      <c r="BG38" s="131">
        <v>0</v>
      </c>
      <c r="BH38" s="131">
        <v>0</v>
      </c>
      <c r="BI38" s="131">
        <v>0</v>
      </c>
      <c r="BJ38" s="131">
        <v>0</v>
      </c>
      <c r="BK38" s="132">
        <f t="shared" si="2"/>
        <v>139304.12</v>
      </c>
      <c r="BL38" s="132"/>
      <c r="BM38" s="132">
        <f t="shared" si="3"/>
        <v>139304.12</v>
      </c>
      <c r="BN38" s="118">
        <v>0</v>
      </c>
      <c r="BO38" s="145" t="s">
        <v>258</v>
      </c>
      <c r="BP38" s="141">
        <v>0</v>
      </c>
      <c r="BQ38" s="146"/>
      <c r="BR38" s="147" t="s">
        <v>259</v>
      </c>
      <c r="BS38" s="124"/>
      <c r="BT38" s="124"/>
      <c r="BU38" s="135"/>
      <c r="BV38" s="135"/>
      <c r="BW38" s="135"/>
      <c r="BX38" s="135"/>
      <c r="BY38" s="135"/>
      <c r="BZ38" s="135"/>
      <c r="CA38" s="148"/>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row>
    <row r="39" spans="2:120" s="125" customFormat="1" ht="101.25" x14ac:dyDescent="0.25">
      <c r="B39" s="102">
        <v>537</v>
      </c>
      <c r="C39" s="58">
        <v>17</v>
      </c>
      <c r="D39" s="98">
        <v>18</v>
      </c>
      <c r="E39" s="98">
        <v>1</v>
      </c>
      <c r="F39" s="98">
        <v>32</v>
      </c>
      <c r="G39" s="99" t="s">
        <v>159</v>
      </c>
      <c r="H39" s="136"/>
      <c r="I39" s="137">
        <v>2010</v>
      </c>
      <c r="J39" s="137" t="s">
        <v>128</v>
      </c>
      <c r="K39" s="114" t="s">
        <v>86</v>
      </c>
      <c r="L39" s="138" t="s">
        <v>87</v>
      </c>
      <c r="M39" s="137">
        <v>6</v>
      </c>
      <c r="N39" s="137"/>
      <c r="O39" s="135" t="s">
        <v>88</v>
      </c>
      <c r="P39" s="135" t="s">
        <v>88</v>
      </c>
      <c r="Q39" s="139">
        <v>668</v>
      </c>
      <c r="R39" s="114" t="s">
        <v>89</v>
      </c>
      <c r="S39" s="139" t="s">
        <v>90</v>
      </c>
      <c r="T39" s="140"/>
      <c r="U39" s="140"/>
      <c r="V39" s="140"/>
      <c r="W39" s="140"/>
      <c r="X39" s="140"/>
      <c r="Y39" s="140"/>
      <c r="Z39" s="140"/>
      <c r="AA39" s="140"/>
      <c r="AB39" s="140"/>
      <c r="AC39" s="140"/>
      <c r="AD39" s="140"/>
      <c r="AE39" s="135"/>
      <c r="AF39" s="141"/>
      <c r="AG39" s="135"/>
      <c r="AH39" s="142"/>
      <c r="AI39" s="142"/>
      <c r="AJ39" s="142"/>
      <c r="AK39" s="135"/>
      <c r="AL39" s="143"/>
      <c r="AM39" s="144">
        <v>7430797</v>
      </c>
      <c r="AN39" s="144">
        <v>0</v>
      </c>
      <c r="AO39" s="144">
        <v>7430797</v>
      </c>
      <c r="AP39" s="144">
        <v>437859.5</v>
      </c>
      <c r="AQ39" s="144">
        <v>0</v>
      </c>
      <c r="AR39" s="144">
        <v>437859.5</v>
      </c>
      <c r="AS39" s="131">
        <v>0</v>
      </c>
      <c r="AT39" s="131">
        <v>0</v>
      </c>
      <c r="AU39" s="131">
        <v>0</v>
      </c>
      <c r="AV39" s="131">
        <v>0</v>
      </c>
      <c r="AW39" s="131">
        <v>0</v>
      </c>
      <c r="AX39" s="131">
        <v>0</v>
      </c>
      <c r="AY39" s="131">
        <v>0</v>
      </c>
      <c r="AZ39" s="131">
        <v>0</v>
      </c>
      <c r="BA39" s="131">
        <v>0</v>
      </c>
      <c r="BB39" s="131">
        <v>0</v>
      </c>
      <c r="BC39" s="131">
        <v>0</v>
      </c>
      <c r="BD39" s="131">
        <v>0</v>
      </c>
      <c r="BE39" s="131">
        <v>0</v>
      </c>
      <c r="BF39" s="131"/>
      <c r="BG39" s="131">
        <v>0</v>
      </c>
      <c r="BH39" s="131">
        <v>0</v>
      </c>
      <c r="BI39" s="131">
        <v>0</v>
      </c>
      <c r="BJ39" s="131">
        <v>0</v>
      </c>
      <c r="BK39" s="132">
        <f t="shared" si="2"/>
        <v>437859.5</v>
      </c>
      <c r="BL39" s="132"/>
      <c r="BM39" s="132">
        <f t="shared" si="3"/>
        <v>437859.5</v>
      </c>
      <c r="BN39" s="118">
        <v>0</v>
      </c>
      <c r="BO39" s="145" t="s">
        <v>258</v>
      </c>
      <c r="BP39" s="141">
        <v>0</v>
      </c>
      <c r="BQ39" s="146"/>
      <c r="BR39" s="147" t="s">
        <v>259</v>
      </c>
      <c r="BS39" s="124"/>
      <c r="BT39" s="124"/>
      <c r="BU39" s="135"/>
      <c r="BV39" s="135"/>
      <c r="BW39" s="135"/>
      <c r="BX39" s="135"/>
      <c r="BY39" s="135"/>
      <c r="BZ39" s="135"/>
      <c r="CA39" s="148"/>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row>
    <row r="40" spans="2:120" s="125" customFormat="1" ht="78.75" x14ac:dyDescent="0.25">
      <c r="B40" s="102">
        <v>537</v>
      </c>
      <c r="C40" s="58">
        <v>17</v>
      </c>
      <c r="D40" s="98">
        <v>18</v>
      </c>
      <c r="E40" s="98">
        <v>1</v>
      </c>
      <c r="F40" s="98">
        <v>33</v>
      </c>
      <c r="G40" s="99" t="s">
        <v>160</v>
      </c>
      <c r="H40" s="136"/>
      <c r="I40" s="137">
        <v>2010</v>
      </c>
      <c r="J40" s="137" t="s">
        <v>128</v>
      </c>
      <c r="K40" s="114" t="s">
        <v>86</v>
      </c>
      <c r="L40" s="138" t="s">
        <v>87</v>
      </c>
      <c r="M40" s="137">
        <v>6</v>
      </c>
      <c r="N40" s="137"/>
      <c r="O40" s="135" t="s">
        <v>88</v>
      </c>
      <c r="P40" s="135" t="s">
        <v>88</v>
      </c>
      <c r="Q40" s="139">
        <v>668</v>
      </c>
      <c r="R40" s="114" t="s">
        <v>89</v>
      </c>
      <c r="S40" s="139" t="s">
        <v>90</v>
      </c>
      <c r="T40" s="140"/>
      <c r="U40" s="140"/>
      <c r="V40" s="140"/>
      <c r="W40" s="140"/>
      <c r="X40" s="140"/>
      <c r="Y40" s="140"/>
      <c r="Z40" s="140"/>
      <c r="AA40" s="140"/>
      <c r="AB40" s="140"/>
      <c r="AC40" s="140"/>
      <c r="AD40" s="140"/>
      <c r="AE40" s="135"/>
      <c r="AF40" s="141"/>
      <c r="AG40" s="135"/>
      <c r="AH40" s="142"/>
      <c r="AI40" s="142"/>
      <c r="AJ40" s="142"/>
      <c r="AK40" s="135"/>
      <c r="AL40" s="143"/>
      <c r="AM40" s="144">
        <v>7430797</v>
      </c>
      <c r="AN40" s="144">
        <v>0</v>
      </c>
      <c r="AO40" s="144">
        <v>7430797</v>
      </c>
      <c r="AP40" s="144">
        <v>63845.79</v>
      </c>
      <c r="AQ40" s="144">
        <v>0</v>
      </c>
      <c r="AR40" s="144">
        <v>63845.79</v>
      </c>
      <c r="AS40" s="131">
        <v>0</v>
      </c>
      <c r="AT40" s="131">
        <v>0</v>
      </c>
      <c r="AU40" s="131">
        <v>0</v>
      </c>
      <c r="AV40" s="131">
        <v>0</v>
      </c>
      <c r="AW40" s="131">
        <v>0</v>
      </c>
      <c r="AX40" s="131">
        <v>0</v>
      </c>
      <c r="AY40" s="131">
        <v>0</v>
      </c>
      <c r="AZ40" s="131">
        <v>0</v>
      </c>
      <c r="BA40" s="131">
        <v>0</v>
      </c>
      <c r="BB40" s="131">
        <v>0</v>
      </c>
      <c r="BC40" s="131">
        <v>0</v>
      </c>
      <c r="BD40" s="131">
        <v>0</v>
      </c>
      <c r="BE40" s="131">
        <v>0</v>
      </c>
      <c r="BF40" s="131"/>
      <c r="BG40" s="131">
        <v>0</v>
      </c>
      <c r="BH40" s="131">
        <v>0</v>
      </c>
      <c r="BI40" s="131">
        <v>0</v>
      </c>
      <c r="BJ40" s="131">
        <v>0</v>
      </c>
      <c r="BK40" s="132">
        <f t="shared" si="2"/>
        <v>63845.79</v>
      </c>
      <c r="BL40" s="132"/>
      <c r="BM40" s="132">
        <f t="shared" si="3"/>
        <v>63845.79</v>
      </c>
      <c r="BN40" s="118">
        <v>0</v>
      </c>
      <c r="BO40" s="145" t="s">
        <v>258</v>
      </c>
      <c r="BP40" s="141">
        <v>0</v>
      </c>
      <c r="BQ40" s="146"/>
      <c r="BR40" s="147" t="s">
        <v>259</v>
      </c>
      <c r="BS40" s="124"/>
      <c r="BT40" s="124"/>
      <c r="BU40" s="135"/>
      <c r="BV40" s="135"/>
      <c r="BW40" s="135"/>
      <c r="BX40" s="135"/>
      <c r="BY40" s="135"/>
      <c r="BZ40" s="135"/>
      <c r="CA40" s="148"/>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row>
    <row r="41" spans="2:120" s="125" customFormat="1" ht="78.75" x14ac:dyDescent="0.25">
      <c r="B41" s="102">
        <v>537</v>
      </c>
      <c r="C41" s="58">
        <v>17</v>
      </c>
      <c r="D41" s="98">
        <v>18</v>
      </c>
      <c r="E41" s="98">
        <v>1</v>
      </c>
      <c r="F41" s="98">
        <v>34</v>
      </c>
      <c r="G41" s="99" t="s">
        <v>161</v>
      </c>
      <c r="H41" s="136"/>
      <c r="I41" s="137">
        <v>2010</v>
      </c>
      <c r="J41" s="137" t="s">
        <v>128</v>
      </c>
      <c r="K41" s="114" t="s">
        <v>86</v>
      </c>
      <c r="L41" s="138" t="s">
        <v>87</v>
      </c>
      <c r="M41" s="137">
        <v>6</v>
      </c>
      <c r="N41" s="137"/>
      <c r="O41" s="135" t="s">
        <v>88</v>
      </c>
      <c r="P41" s="135" t="s">
        <v>88</v>
      </c>
      <c r="Q41" s="139">
        <v>668</v>
      </c>
      <c r="R41" s="114" t="s">
        <v>89</v>
      </c>
      <c r="S41" s="139" t="s">
        <v>90</v>
      </c>
      <c r="T41" s="140"/>
      <c r="U41" s="140"/>
      <c r="V41" s="140"/>
      <c r="W41" s="140"/>
      <c r="X41" s="140"/>
      <c r="Y41" s="140"/>
      <c r="Z41" s="140"/>
      <c r="AA41" s="140"/>
      <c r="AB41" s="140"/>
      <c r="AC41" s="140"/>
      <c r="AD41" s="140"/>
      <c r="AE41" s="135"/>
      <c r="AF41" s="141"/>
      <c r="AG41" s="135"/>
      <c r="AH41" s="142"/>
      <c r="AI41" s="142"/>
      <c r="AJ41" s="142"/>
      <c r="AK41" s="135"/>
      <c r="AL41" s="143"/>
      <c r="AM41" s="144">
        <v>7430797</v>
      </c>
      <c r="AN41" s="144">
        <v>0</v>
      </c>
      <c r="AO41" s="144">
        <v>7430797</v>
      </c>
      <c r="AP41" s="144">
        <v>68528.160000000003</v>
      </c>
      <c r="AQ41" s="144">
        <v>0</v>
      </c>
      <c r="AR41" s="144">
        <v>68528.160000000003</v>
      </c>
      <c r="AS41" s="131">
        <v>0</v>
      </c>
      <c r="AT41" s="131">
        <v>0</v>
      </c>
      <c r="AU41" s="131">
        <v>0</v>
      </c>
      <c r="AV41" s="131">
        <v>0</v>
      </c>
      <c r="AW41" s="131">
        <v>0</v>
      </c>
      <c r="AX41" s="131">
        <v>0</v>
      </c>
      <c r="AY41" s="131">
        <v>0</v>
      </c>
      <c r="AZ41" s="131">
        <v>0</v>
      </c>
      <c r="BA41" s="131">
        <v>0</v>
      </c>
      <c r="BB41" s="131">
        <v>0</v>
      </c>
      <c r="BC41" s="131">
        <v>0</v>
      </c>
      <c r="BD41" s="131">
        <v>0</v>
      </c>
      <c r="BE41" s="131">
        <v>0</v>
      </c>
      <c r="BF41" s="131"/>
      <c r="BG41" s="131">
        <v>0</v>
      </c>
      <c r="BH41" s="131">
        <v>0</v>
      </c>
      <c r="BI41" s="131">
        <v>0</v>
      </c>
      <c r="BJ41" s="131">
        <v>0</v>
      </c>
      <c r="BK41" s="132">
        <f t="shared" si="2"/>
        <v>68528.160000000003</v>
      </c>
      <c r="BL41" s="132"/>
      <c r="BM41" s="132">
        <f t="shared" si="3"/>
        <v>68528.160000000003</v>
      </c>
      <c r="BN41" s="118">
        <v>0</v>
      </c>
      <c r="BO41" s="145" t="s">
        <v>258</v>
      </c>
      <c r="BP41" s="141">
        <v>0</v>
      </c>
      <c r="BQ41" s="146"/>
      <c r="BR41" s="147" t="s">
        <v>259</v>
      </c>
      <c r="BS41" s="124"/>
      <c r="BT41" s="124"/>
      <c r="BU41" s="135"/>
      <c r="BV41" s="135"/>
      <c r="BW41" s="135"/>
      <c r="BX41" s="135"/>
      <c r="BY41" s="135"/>
      <c r="BZ41" s="135"/>
      <c r="CA41" s="148"/>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row>
    <row r="42" spans="2:120" x14ac:dyDescent="0.25">
      <c r="AP42" s="318"/>
    </row>
  </sheetData>
  <sheetProtection algorithmName="SHA-512" hashValue="pjBdztzwtfycgzzHGkJPYNwMEZdF76r5krd2ybEwq6Riu1rHQICb7MgIR/QOvE3vjoUj1DKjAlmKdXVAeerxLA==" saltValue="N9XFzYjsYCkWLQes+/MRug==" spinCount="100000" sheet="1" objects="1" scenarios="1"/>
  <mergeCells count="50">
    <mergeCell ref="G3:N3"/>
    <mergeCell ref="O3:S3"/>
    <mergeCell ref="T3:Y3"/>
    <mergeCell ref="Z3:Z5"/>
    <mergeCell ref="AA3:AA5"/>
    <mergeCell ref="G4:G5"/>
    <mergeCell ref="H4:H5"/>
    <mergeCell ref="I4:I5"/>
    <mergeCell ref="J4:J5"/>
    <mergeCell ref="O4:P4"/>
    <mergeCell ref="Q4:S4"/>
    <mergeCell ref="T4:V4"/>
    <mergeCell ref="W4:Y4"/>
    <mergeCell ref="BO3:BO5"/>
    <mergeCell ref="BP3:BP5"/>
    <mergeCell ref="BU3:BZ3"/>
    <mergeCell ref="CA3:CA5"/>
    <mergeCell ref="B4:B5"/>
    <mergeCell ref="C4:C5"/>
    <mergeCell ref="D4:D5"/>
    <mergeCell ref="E4:E5"/>
    <mergeCell ref="F4:F5"/>
    <mergeCell ref="AC3:AC5"/>
    <mergeCell ref="AD3:AD5"/>
    <mergeCell ref="AE3:AG3"/>
    <mergeCell ref="AP3:AR4"/>
    <mergeCell ref="AS3:BB3"/>
    <mergeCell ref="BH3:BM3"/>
    <mergeCell ref="AE4:AF4"/>
    <mergeCell ref="BN3:BN5"/>
    <mergeCell ref="AG4:AG5"/>
    <mergeCell ref="AH4:AJ4"/>
    <mergeCell ref="AK4:AK5"/>
    <mergeCell ref="AB3:AB5"/>
    <mergeCell ref="CB4:CB5"/>
    <mergeCell ref="B1:H2"/>
    <mergeCell ref="BK4:BM4"/>
    <mergeCell ref="BQ4:BQ5"/>
    <mergeCell ref="BR4:BT4"/>
    <mergeCell ref="BU4:BV4"/>
    <mergeCell ref="BW4:BX4"/>
    <mergeCell ref="BY4:BZ4"/>
    <mergeCell ref="AL4:AL5"/>
    <mergeCell ref="AM4:AO4"/>
    <mergeCell ref="AS4:AV4"/>
    <mergeCell ref="AX4:BB4"/>
    <mergeCell ref="BC4:BD4"/>
    <mergeCell ref="BH4:BJ4"/>
    <mergeCell ref="K4:L4"/>
    <mergeCell ref="M4:M5"/>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topLeftCell="E10" workbookViewId="0">
      <selection activeCell="V13" sqref="V13"/>
    </sheetView>
  </sheetViews>
  <sheetFormatPr baseColWidth="10" defaultRowHeight="15" x14ac:dyDescent="0.25"/>
  <cols>
    <col min="1" max="5" width="4.85546875" customWidth="1"/>
    <col min="7" max="7" width="26.7109375" customWidth="1"/>
    <col min="10" max="14" width="5" customWidth="1"/>
    <col min="16" max="16" width="40.140625" customWidth="1"/>
    <col min="22" max="22" width="18.5703125" customWidth="1"/>
  </cols>
  <sheetData>
    <row r="2" spans="1:22" ht="14.45" customHeight="1" x14ac:dyDescent="0.25">
      <c r="A2" s="454" t="s">
        <v>162</v>
      </c>
      <c r="B2" s="454"/>
      <c r="C2" s="454"/>
      <c r="D2" s="454"/>
      <c r="E2" s="454"/>
      <c r="F2" s="454"/>
      <c r="G2" s="454"/>
      <c r="H2" s="454"/>
      <c r="I2" s="454"/>
      <c r="J2" s="454"/>
      <c r="K2" s="314"/>
      <c r="L2" s="314"/>
      <c r="M2" s="314"/>
      <c r="N2" s="314"/>
      <c r="O2" s="314"/>
    </row>
    <row r="3" spans="1:22" ht="30" customHeight="1" x14ac:dyDescent="0.25">
      <c r="A3" s="454"/>
      <c r="B3" s="454"/>
      <c r="C3" s="454"/>
      <c r="D3" s="454"/>
      <c r="E3" s="454"/>
      <c r="F3" s="454"/>
      <c r="G3" s="454"/>
      <c r="H3" s="454"/>
      <c r="I3" s="454"/>
      <c r="J3" s="454"/>
      <c r="K3" s="314"/>
      <c r="L3" s="314"/>
      <c r="M3" s="314"/>
      <c r="N3" s="314"/>
      <c r="O3" s="314"/>
    </row>
    <row r="4" spans="1:22" x14ac:dyDescent="0.25">
      <c r="A4" s="314"/>
      <c r="B4" s="314"/>
      <c r="C4" s="314"/>
      <c r="D4" s="314"/>
      <c r="E4" s="314"/>
      <c r="F4" s="314"/>
      <c r="G4" s="314"/>
      <c r="H4" s="314"/>
      <c r="I4" s="314"/>
      <c r="J4" s="314"/>
      <c r="K4" s="314"/>
      <c r="L4" s="314"/>
      <c r="M4" s="314"/>
      <c r="N4" s="314"/>
      <c r="O4" s="314"/>
    </row>
    <row r="5" spans="1:22" x14ac:dyDescent="0.25">
      <c r="A5" s="455" t="s">
        <v>107</v>
      </c>
      <c r="B5" s="455"/>
      <c r="C5" s="455"/>
      <c r="D5" s="455"/>
      <c r="E5" s="455"/>
      <c r="F5" s="455"/>
      <c r="G5" s="455"/>
      <c r="H5" s="455"/>
      <c r="I5" s="314"/>
      <c r="J5" s="455" t="s">
        <v>241</v>
      </c>
      <c r="K5" s="455"/>
      <c r="L5" s="455"/>
      <c r="M5" s="455"/>
      <c r="N5" s="455"/>
      <c r="O5" s="455"/>
    </row>
    <row r="6" spans="1:22" x14ac:dyDescent="0.25">
      <c r="A6" s="455"/>
      <c r="B6" s="455"/>
      <c r="C6" s="455"/>
      <c r="D6" s="455"/>
      <c r="E6" s="455"/>
      <c r="F6" s="455"/>
      <c r="G6" s="455"/>
      <c r="H6" s="455"/>
      <c r="I6" s="314"/>
      <c r="J6" s="455"/>
      <c r="K6" s="455"/>
      <c r="L6" s="455"/>
      <c r="M6" s="455"/>
      <c r="N6" s="455"/>
      <c r="O6" s="455"/>
    </row>
    <row r="9" spans="1:22" x14ac:dyDescent="0.25">
      <c r="A9" s="420" t="s">
        <v>0</v>
      </c>
      <c r="B9" s="420" t="s">
        <v>1</v>
      </c>
      <c r="C9" s="420" t="s">
        <v>2</v>
      </c>
      <c r="D9" s="422" t="s">
        <v>3</v>
      </c>
      <c r="E9" s="422" t="s">
        <v>4</v>
      </c>
      <c r="F9" s="386" t="s">
        <v>5</v>
      </c>
      <c r="G9" s="386" t="s">
        <v>6</v>
      </c>
      <c r="J9" s="420" t="s">
        <v>0</v>
      </c>
      <c r="K9" s="420" t="s">
        <v>1</v>
      </c>
      <c r="L9" s="420" t="s">
        <v>2</v>
      </c>
      <c r="M9" s="422" t="s">
        <v>3</v>
      </c>
      <c r="N9" s="422" t="s">
        <v>4</v>
      </c>
      <c r="O9" s="386" t="s">
        <v>5</v>
      </c>
      <c r="P9" s="386" t="s">
        <v>6</v>
      </c>
    </row>
    <row r="10" spans="1:22" ht="58.9" customHeight="1" x14ac:dyDescent="0.25">
      <c r="A10" s="421"/>
      <c r="B10" s="421"/>
      <c r="C10" s="421"/>
      <c r="D10" s="423"/>
      <c r="E10" s="423"/>
      <c r="F10" s="387"/>
      <c r="G10" s="387"/>
      <c r="J10" s="421"/>
      <c r="K10" s="421"/>
      <c r="L10" s="421"/>
      <c r="M10" s="423"/>
      <c r="N10" s="423"/>
      <c r="O10" s="387"/>
      <c r="P10" s="387"/>
    </row>
    <row r="12" spans="1:22" ht="180" customHeight="1" x14ac:dyDescent="0.25">
      <c r="A12" s="66">
        <v>44</v>
      </c>
      <c r="B12" s="66">
        <v>17</v>
      </c>
      <c r="C12" s="66">
        <v>18</v>
      </c>
      <c r="D12" s="66">
        <v>1</v>
      </c>
      <c r="E12" s="66"/>
      <c r="F12" s="152" t="s">
        <v>163</v>
      </c>
      <c r="G12" s="153" t="s">
        <v>166</v>
      </c>
      <c r="J12" s="57">
        <v>44</v>
      </c>
      <c r="K12" s="57">
        <v>17</v>
      </c>
      <c r="L12" s="57">
        <v>18</v>
      </c>
      <c r="M12" s="57">
        <v>1</v>
      </c>
      <c r="N12" s="57"/>
      <c r="O12" s="149" t="s">
        <v>163</v>
      </c>
      <c r="P12" s="154" t="s">
        <v>267</v>
      </c>
      <c r="R12" s="447" t="s">
        <v>266</v>
      </c>
      <c r="S12" s="448"/>
      <c r="T12" s="448"/>
      <c r="U12" s="449"/>
      <c r="V12" s="153" t="s">
        <v>166</v>
      </c>
    </row>
    <row r="13" spans="1:22" ht="101.25" x14ac:dyDescent="0.25">
      <c r="A13" s="97">
        <v>46</v>
      </c>
      <c r="B13" s="97">
        <v>17</v>
      </c>
      <c r="C13" s="97">
        <v>18</v>
      </c>
      <c r="D13" s="97">
        <v>1</v>
      </c>
      <c r="E13" s="97">
        <v>2</v>
      </c>
      <c r="F13" s="151" t="s">
        <v>164</v>
      </c>
      <c r="G13" s="151" t="s">
        <v>165</v>
      </c>
      <c r="J13" s="102">
        <v>46</v>
      </c>
      <c r="K13" s="102">
        <v>17</v>
      </c>
      <c r="L13" s="102">
        <v>18</v>
      </c>
      <c r="M13" s="102">
        <v>1</v>
      </c>
      <c r="N13" s="102">
        <v>2</v>
      </c>
      <c r="O13" s="150" t="s">
        <v>164</v>
      </c>
      <c r="P13" s="155" t="s">
        <v>268</v>
      </c>
      <c r="R13" s="450"/>
      <c r="S13" s="451"/>
      <c r="T13" s="451"/>
      <c r="U13" s="452"/>
      <c r="V13" s="151" t="s">
        <v>165</v>
      </c>
    </row>
    <row r="16" spans="1:22" ht="14.45" customHeight="1" x14ac:dyDescent="0.25">
      <c r="A16" s="453" t="s">
        <v>220</v>
      </c>
      <c r="B16" s="453"/>
      <c r="C16" s="453"/>
      <c r="D16" s="453"/>
      <c r="E16" s="453"/>
      <c r="F16" s="453"/>
      <c r="G16" s="453"/>
      <c r="H16" s="453"/>
      <c r="I16" s="453"/>
      <c r="J16" s="453"/>
      <c r="K16" s="453"/>
      <c r="L16" s="453"/>
      <c r="M16" s="453"/>
      <c r="N16" s="453"/>
      <c r="O16" s="453"/>
      <c r="P16" s="438" t="s">
        <v>265</v>
      </c>
      <c r="Q16" s="439"/>
      <c r="R16" s="439"/>
      <c r="S16" s="439"/>
      <c r="T16" s="440"/>
    </row>
    <row r="17" spans="1:20" x14ac:dyDescent="0.25">
      <c r="A17" s="453"/>
      <c r="B17" s="453"/>
      <c r="C17" s="453"/>
      <c r="D17" s="453"/>
      <c r="E17" s="453"/>
      <c r="F17" s="453"/>
      <c r="G17" s="453"/>
      <c r="H17" s="453"/>
      <c r="I17" s="453"/>
      <c r="J17" s="453"/>
      <c r="K17" s="453"/>
      <c r="L17" s="453"/>
      <c r="M17" s="453"/>
      <c r="N17" s="453"/>
      <c r="O17" s="453"/>
      <c r="P17" s="441"/>
      <c r="Q17" s="442"/>
      <c r="R17" s="442"/>
      <c r="S17" s="442"/>
      <c r="T17" s="443"/>
    </row>
    <row r="18" spans="1:20" x14ac:dyDescent="0.25">
      <c r="P18" s="441"/>
      <c r="Q18" s="442"/>
      <c r="R18" s="442"/>
      <c r="S18" s="442"/>
      <c r="T18" s="443"/>
    </row>
    <row r="19" spans="1:20" ht="15" customHeight="1" x14ac:dyDescent="0.25">
      <c r="P19" s="441"/>
      <c r="Q19" s="442"/>
      <c r="R19" s="442"/>
      <c r="S19" s="442"/>
      <c r="T19" s="443"/>
    </row>
    <row r="20" spans="1:20" x14ac:dyDescent="0.25">
      <c r="P20" s="441"/>
      <c r="Q20" s="442"/>
      <c r="R20" s="442"/>
      <c r="S20" s="442"/>
      <c r="T20" s="443"/>
    </row>
    <row r="21" spans="1:20" x14ac:dyDescent="0.25">
      <c r="P21" s="441"/>
      <c r="Q21" s="442"/>
      <c r="R21" s="442"/>
      <c r="S21" s="442"/>
      <c r="T21" s="443"/>
    </row>
    <row r="22" spans="1:20" x14ac:dyDescent="0.25">
      <c r="P22" s="441"/>
      <c r="Q22" s="442"/>
      <c r="R22" s="442"/>
      <c r="S22" s="442"/>
      <c r="T22" s="443"/>
    </row>
    <row r="23" spans="1:20" x14ac:dyDescent="0.25">
      <c r="P23" s="441"/>
      <c r="Q23" s="442"/>
      <c r="R23" s="442"/>
      <c r="S23" s="442"/>
      <c r="T23" s="443"/>
    </row>
    <row r="24" spans="1:20" x14ac:dyDescent="0.25">
      <c r="P24" s="441"/>
      <c r="Q24" s="442"/>
      <c r="R24" s="442"/>
      <c r="S24" s="442"/>
      <c r="T24" s="443"/>
    </row>
    <row r="25" spans="1:20" x14ac:dyDescent="0.25">
      <c r="P25" s="444"/>
      <c r="Q25" s="445"/>
      <c r="R25" s="445"/>
      <c r="S25" s="445"/>
      <c r="T25" s="446"/>
    </row>
    <row r="26" spans="1:20" x14ac:dyDescent="0.25">
      <c r="P26" s="320"/>
      <c r="Q26" s="320"/>
      <c r="R26" s="320"/>
      <c r="S26" s="320"/>
    </row>
    <row r="27" spans="1:20" x14ac:dyDescent="0.25">
      <c r="P27" s="320"/>
      <c r="Q27" s="320"/>
      <c r="R27" s="320"/>
      <c r="S27" s="320"/>
    </row>
    <row r="28" spans="1:20" x14ac:dyDescent="0.25">
      <c r="P28" s="320"/>
      <c r="Q28" s="320"/>
      <c r="R28" s="320"/>
      <c r="S28" s="320"/>
    </row>
    <row r="29" spans="1:20" x14ac:dyDescent="0.25">
      <c r="P29" s="319"/>
      <c r="Q29" s="319"/>
      <c r="R29" s="319"/>
      <c r="S29" s="319"/>
    </row>
    <row r="30" spans="1:20" x14ac:dyDescent="0.25">
      <c r="P30" s="319"/>
      <c r="Q30" s="319"/>
      <c r="R30" s="319"/>
      <c r="S30" s="319"/>
    </row>
    <row r="31" spans="1:20" x14ac:dyDescent="0.25">
      <c r="P31" s="319"/>
      <c r="Q31" s="319"/>
      <c r="R31" s="319"/>
      <c r="S31" s="319"/>
    </row>
    <row r="32" spans="1:20" x14ac:dyDescent="0.25">
      <c r="P32" s="319"/>
      <c r="Q32" s="319"/>
      <c r="R32" s="319"/>
      <c r="S32" s="319"/>
    </row>
    <row r="33" spans="16:19" x14ac:dyDescent="0.25">
      <c r="P33" s="319"/>
      <c r="Q33" s="319"/>
      <c r="R33" s="319"/>
      <c r="S33" s="319"/>
    </row>
    <row r="34" spans="16:19" x14ac:dyDescent="0.25">
      <c r="P34" s="319"/>
      <c r="Q34" s="319"/>
      <c r="R34" s="319"/>
      <c r="S34" s="319"/>
    </row>
    <row r="35" spans="16:19" x14ac:dyDescent="0.25">
      <c r="P35" s="319"/>
      <c r="Q35" s="319"/>
      <c r="R35" s="319"/>
      <c r="S35" s="319"/>
    </row>
    <row r="36" spans="16:19" x14ac:dyDescent="0.25">
      <c r="P36" s="319"/>
      <c r="Q36" s="319"/>
      <c r="R36" s="319"/>
      <c r="S36" s="319"/>
    </row>
    <row r="37" spans="16:19" x14ac:dyDescent="0.25">
      <c r="P37" s="319"/>
      <c r="Q37" s="319"/>
      <c r="R37" s="319"/>
      <c r="S37" s="319"/>
    </row>
  </sheetData>
  <sheetProtection algorithmName="SHA-512" hashValue="8dr3aVEBFIDOORdq2jfRWXisfXtm5JAhP7W7Eh7y7jdou9LTstQM3V1EZJV19jL4fUAfJXIrK3KBXCebaRuJ2Q==" saltValue="+YjW7a5ied7Tc+8Pdi4apQ==" spinCount="100000" sheet="1" objects="1" scenarios="1"/>
  <mergeCells count="20">
    <mergeCell ref="A2:J3"/>
    <mergeCell ref="J5:O6"/>
    <mergeCell ref="J9:J10"/>
    <mergeCell ref="K9:K10"/>
    <mergeCell ref="L9:L10"/>
    <mergeCell ref="M9:M10"/>
    <mergeCell ref="N9:N10"/>
    <mergeCell ref="O9:O10"/>
    <mergeCell ref="A5:H6"/>
    <mergeCell ref="A9:A10"/>
    <mergeCell ref="B9:B10"/>
    <mergeCell ref="C9:C10"/>
    <mergeCell ref="D9:D10"/>
    <mergeCell ref="E9:E10"/>
    <mergeCell ref="P16:T25"/>
    <mergeCell ref="F9:F10"/>
    <mergeCell ref="G9:G10"/>
    <mergeCell ref="R12:U13"/>
    <mergeCell ref="P9:P10"/>
    <mergeCell ref="A16:O17"/>
  </mergeCell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S19"/>
  <sheetViews>
    <sheetView topLeftCell="A7" workbookViewId="0">
      <selection activeCell="K15" sqref="K15"/>
    </sheetView>
  </sheetViews>
  <sheetFormatPr baseColWidth="10" defaultRowHeight="15" x14ac:dyDescent="0.25"/>
  <cols>
    <col min="1" max="5" width="3" customWidth="1"/>
    <col min="10" max="15" width="8.28515625" customWidth="1"/>
    <col min="16" max="16" width="9.7109375" customWidth="1"/>
    <col min="17" max="17" width="9.85546875" customWidth="1"/>
    <col min="18" max="18" width="7.85546875" customWidth="1"/>
    <col min="19" max="19" width="7.28515625" customWidth="1"/>
    <col min="20" max="20" width="9.28515625" customWidth="1"/>
    <col min="21" max="23" width="6.5703125" customWidth="1"/>
    <col min="24" max="24" width="9.28515625" customWidth="1"/>
    <col min="25" max="25" width="9.7109375" customWidth="1"/>
    <col min="26" max="26" width="7.5703125" customWidth="1"/>
    <col min="27" max="28" width="9.140625" customWidth="1"/>
    <col min="29" max="30" width="10.7109375" customWidth="1"/>
    <col min="31" max="31" width="14" customWidth="1"/>
    <col min="37" max="39" width="8.28515625" customWidth="1"/>
    <col min="40" max="41" width="10.28515625" customWidth="1"/>
    <col min="42" max="42" width="12.28515625" customWidth="1"/>
  </cols>
  <sheetData>
    <row r="2" spans="1:97" ht="14.45" customHeight="1" x14ac:dyDescent="0.25">
      <c r="A2" s="459" t="s">
        <v>170</v>
      </c>
      <c r="B2" s="459"/>
      <c r="C2" s="459"/>
      <c r="D2" s="459"/>
      <c r="E2" s="459"/>
      <c r="F2" s="459"/>
      <c r="G2" s="459"/>
    </row>
    <row r="3" spans="1:97" ht="14.45" customHeight="1" x14ac:dyDescent="0.25">
      <c r="A3" s="459"/>
      <c r="B3" s="459"/>
      <c r="C3" s="459"/>
      <c r="D3" s="459"/>
      <c r="E3" s="459"/>
      <c r="F3" s="459"/>
      <c r="G3" s="459"/>
    </row>
    <row r="5" spans="1:97" s="8" customFormat="1" ht="25.5" customHeight="1" x14ac:dyDescent="0.25">
      <c r="A5" s="9"/>
      <c r="B5" s="10"/>
      <c r="C5" s="10"/>
      <c r="D5" s="10"/>
      <c r="E5" s="10"/>
      <c r="F5" s="376"/>
      <c r="G5" s="376"/>
      <c r="H5" s="376"/>
      <c r="I5" s="376"/>
      <c r="J5" s="388" t="s">
        <v>7</v>
      </c>
      <c r="K5" s="388"/>
      <c r="L5" s="388"/>
      <c r="M5" s="388"/>
      <c r="N5" s="388"/>
      <c r="O5" s="388"/>
      <c r="P5" s="389" t="s">
        <v>13</v>
      </c>
      <c r="Q5" s="415" t="s">
        <v>14</v>
      </c>
      <c r="R5" s="388" t="s">
        <v>15</v>
      </c>
      <c r="S5" s="388" t="s">
        <v>16</v>
      </c>
      <c r="T5" s="389" t="s">
        <v>17</v>
      </c>
      <c r="U5" s="400" t="s">
        <v>18</v>
      </c>
      <c r="V5" s="400"/>
      <c r="W5" s="400"/>
      <c r="X5" s="12"/>
      <c r="Y5" s="12"/>
      <c r="Z5" s="12"/>
      <c r="AC5" s="375" t="s">
        <v>24</v>
      </c>
      <c r="AD5" s="375"/>
      <c r="AE5" s="375"/>
      <c r="AF5" s="369" t="s">
        <v>27</v>
      </c>
      <c r="AG5" s="370"/>
      <c r="AH5" s="370"/>
      <c r="AI5" s="370"/>
      <c r="AJ5" s="371"/>
      <c r="AK5" s="377" t="s">
        <v>30</v>
      </c>
      <c r="AL5" s="377"/>
      <c r="AM5" s="377"/>
      <c r="AN5" s="377"/>
      <c r="AO5" s="377"/>
      <c r="AP5" s="377"/>
      <c r="AQ5" s="375" t="s">
        <v>37</v>
      </c>
      <c r="AR5" s="399" t="s">
        <v>38</v>
      </c>
      <c r="AS5" s="376" t="s">
        <v>39</v>
      </c>
      <c r="AT5" s="5" t="s">
        <v>40</v>
      </c>
      <c r="AU5" s="10"/>
      <c r="AV5" s="10"/>
      <c r="AW5" s="10"/>
      <c r="AX5" s="398"/>
      <c r="AY5" s="398"/>
      <c r="AZ5" s="398"/>
      <c r="BA5" s="398"/>
      <c r="BB5" s="398"/>
      <c r="BC5" s="398"/>
      <c r="BD5" s="385" t="s">
        <v>41</v>
      </c>
      <c r="BE5" s="10"/>
      <c r="BF5" s="10"/>
      <c r="BG5" s="10"/>
      <c r="BH5" s="10"/>
      <c r="BI5" s="10"/>
      <c r="BJ5" s="10"/>
      <c r="BK5" s="10"/>
      <c r="BL5" s="10"/>
    </row>
    <row r="6" spans="1:97" s="8" customFormat="1" ht="62.25" customHeight="1" x14ac:dyDescent="0.25">
      <c r="A6" s="420" t="s">
        <v>0</v>
      </c>
      <c r="B6" s="420" t="s">
        <v>1</v>
      </c>
      <c r="C6" s="420" t="s">
        <v>2</v>
      </c>
      <c r="D6" s="422" t="s">
        <v>3</v>
      </c>
      <c r="E6" s="422" t="s">
        <v>4</v>
      </c>
      <c r="F6" s="386" t="s">
        <v>5</v>
      </c>
      <c r="G6" s="386" t="s">
        <v>6</v>
      </c>
      <c r="H6" s="386" t="s">
        <v>42</v>
      </c>
      <c r="I6" s="386" t="s">
        <v>43</v>
      </c>
      <c r="J6" s="390" t="s">
        <v>8</v>
      </c>
      <c r="K6" s="391"/>
      <c r="L6" s="392"/>
      <c r="M6" s="390" t="s">
        <v>9</v>
      </c>
      <c r="N6" s="391"/>
      <c r="O6" s="392"/>
      <c r="P6" s="389"/>
      <c r="Q6" s="416"/>
      <c r="R6" s="388"/>
      <c r="S6" s="388"/>
      <c r="T6" s="389"/>
      <c r="U6" s="400" t="s">
        <v>19</v>
      </c>
      <c r="V6" s="400"/>
      <c r="W6" s="388" t="s">
        <v>20</v>
      </c>
      <c r="X6" s="396" t="s">
        <v>49</v>
      </c>
      <c r="Y6" s="396"/>
      <c r="Z6" s="397"/>
      <c r="AA6" s="403" t="s">
        <v>23</v>
      </c>
      <c r="AB6" s="405" t="s">
        <v>50</v>
      </c>
      <c r="AC6" s="375"/>
      <c r="AD6" s="375"/>
      <c r="AE6" s="375"/>
      <c r="AF6" s="372"/>
      <c r="AG6" s="373"/>
      <c r="AH6" s="373"/>
      <c r="AI6" s="373"/>
      <c r="AJ6" s="374"/>
      <c r="AK6" s="366" t="s">
        <v>31</v>
      </c>
      <c r="AL6" s="367"/>
      <c r="AM6" s="368"/>
      <c r="AN6" s="366" t="s">
        <v>32</v>
      </c>
      <c r="AO6" s="367"/>
      <c r="AP6" s="368"/>
      <c r="AQ6" s="375"/>
      <c r="AR6" s="399"/>
      <c r="AS6" s="376"/>
      <c r="AT6" s="401" t="s">
        <v>54</v>
      </c>
      <c r="AU6" s="364" t="s">
        <v>55</v>
      </c>
      <c r="AV6" s="364"/>
      <c r="AW6" s="365"/>
      <c r="AX6" s="384" t="s">
        <v>56</v>
      </c>
      <c r="AY6" s="384"/>
      <c r="AZ6" s="385" t="s">
        <v>57</v>
      </c>
      <c r="BA6" s="385"/>
      <c r="BB6" s="385" t="s">
        <v>58</v>
      </c>
      <c r="BC6" s="407"/>
      <c r="BD6" s="385"/>
      <c r="BE6" s="386"/>
      <c r="BF6" s="10"/>
      <c r="BG6" s="10"/>
      <c r="BH6" s="10"/>
      <c r="BI6" s="10"/>
      <c r="BJ6" s="10"/>
      <c r="BK6" s="10"/>
      <c r="BL6" s="10"/>
    </row>
    <row r="7" spans="1:97" s="8" customFormat="1" ht="108" customHeight="1" x14ac:dyDescent="0.25">
      <c r="A7" s="421"/>
      <c r="B7" s="421"/>
      <c r="C7" s="421"/>
      <c r="D7" s="423"/>
      <c r="E7" s="423"/>
      <c r="F7" s="387"/>
      <c r="G7" s="387"/>
      <c r="H7" s="387"/>
      <c r="I7" s="387"/>
      <c r="J7" s="1" t="s">
        <v>10</v>
      </c>
      <c r="K7" s="1" t="s">
        <v>11</v>
      </c>
      <c r="L7" s="1" t="s">
        <v>12</v>
      </c>
      <c r="M7" s="1" t="s">
        <v>10</v>
      </c>
      <c r="N7" s="1" t="s">
        <v>11</v>
      </c>
      <c r="O7" s="1" t="s">
        <v>12</v>
      </c>
      <c r="P7" s="389"/>
      <c r="Q7" s="417"/>
      <c r="R7" s="388"/>
      <c r="S7" s="388"/>
      <c r="T7" s="389"/>
      <c r="U7" s="1" t="s">
        <v>21</v>
      </c>
      <c r="V7" s="2" t="s">
        <v>22</v>
      </c>
      <c r="W7" s="388"/>
      <c r="X7" s="17" t="s">
        <v>67</v>
      </c>
      <c r="Y7" s="17" t="s">
        <v>68</v>
      </c>
      <c r="Z7" s="18" t="s">
        <v>69</v>
      </c>
      <c r="AA7" s="404"/>
      <c r="AB7" s="406"/>
      <c r="AC7" s="3" t="s">
        <v>25</v>
      </c>
      <c r="AD7" s="3" t="s">
        <v>26</v>
      </c>
      <c r="AE7" s="3" t="s">
        <v>12</v>
      </c>
      <c r="AF7" s="11" t="s">
        <v>28</v>
      </c>
      <c r="AG7" s="11" t="s">
        <v>29</v>
      </c>
      <c r="AH7" s="11" t="s">
        <v>75</v>
      </c>
      <c r="AI7" s="11" t="s">
        <v>76</v>
      </c>
      <c r="AJ7" s="11" t="s">
        <v>12</v>
      </c>
      <c r="AK7" s="3" t="s">
        <v>25</v>
      </c>
      <c r="AL7" s="3" t="s">
        <v>26</v>
      </c>
      <c r="AM7" s="3" t="s">
        <v>12</v>
      </c>
      <c r="AN7" s="3" t="s">
        <v>25</v>
      </c>
      <c r="AO7" s="3" t="s">
        <v>26</v>
      </c>
      <c r="AP7" s="3" t="s">
        <v>12</v>
      </c>
      <c r="AQ7" s="375"/>
      <c r="AR7" s="399"/>
      <c r="AS7" s="376"/>
      <c r="AT7" s="402"/>
      <c r="AU7" s="5" t="s">
        <v>77</v>
      </c>
      <c r="AV7" s="11" t="s">
        <v>78</v>
      </c>
      <c r="AW7" s="11" t="s">
        <v>79</v>
      </c>
      <c r="AX7" s="19" t="s">
        <v>80</v>
      </c>
      <c r="AY7" s="20" t="s">
        <v>81</v>
      </c>
      <c r="AZ7" s="21" t="s">
        <v>80</v>
      </c>
      <c r="BA7" s="22" t="s">
        <v>82</v>
      </c>
      <c r="BB7" s="23" t="s">
        <v>83</v>
      </c>
      <c r="BC7" s="24" t="s">
        <v>84</v>
      </c>
      <c r="BD7" s="385"/>
      <c r="BE7" s="387"/>
      <c r="BF7" s="10"/>
      <c r="BG7" s="10"/>
      <c r="BH7" s="10"/>
      <c r="BI7" s="10"/>
      <c r="BJ7" s="10"/>
      <c r="BK7" s="10"/>
      <c r="BL7" s="10"/>
    </row>
    <row r="9" spans="1:97" s="177" customFormat="1" ht="114.75" customHeight="1" x14ac:dyDescent="0.2">
      <c r="A9" s="102">
        <v>88</v>
      </c>
      <c r="B9" s="102">
        <v>17</v>
      </c>
      <c r="C9" s="102">
        <v>18</v>
      </c>
      <c r="D9" s="102">
        <v>1</v>
      </c>
      <c r="E9" s="102">
        <v>9</v>
      </c>
      <c r="F9" s="160" t="s">
        <v>167</v>
      </c>
      <c r="G9" s="161" t="s">
        <v>168</v>
      </c>
      <c r="H9" s="102">
        <v>2009</v>
      </c>
      <c r="I9" s="162" t="s">
        <v>169</v>
      </c>
      <c r="J9" s="104">
        <v>66</v>
      </c>
      <c r="K9" s="104">
        <v>45</v>
      </c>
      <c r="L9" s="104">
        <f t="shared" ref="L9" si="0">J9+K9</f>
        <v>111</v>
      </c>
      <c r="M9" s="104">
        <v>0</v>
      </c>
      <c r="N9" s="104">
        <v>0</v>
      </c>
      <c r="O9" s="104">
        <v>0</v>
      </c>
      <c r="P9" s="104">
        <f t="shared" ref="P9" si="1">O9+L9</f>
        <v>111</v>
      </c>
      <c r="Q9" s="164">
        <v>1</v>
      </c>
      <c r="R9" s="164">
        <v>111</v>
      </c>
      <c r="S9" s="164">
        <v>111</v>
      </c>
      <c r="T9" s="165">
        <v>30</v>
      </c>
      <c r="U9" s="102">
        <v>0</v>
      </c>
      <c r="V9" s="166">
        <v>0</v>
      </c>
      <c r="W9" s="166">
        <v>0</v>
      </c>
      <c r="X9" s="167">
        <v>0</v>
      </c>
      <c r="Y9" s="167">
        <v>0</v>
      </c>
      <c r="Z9" s="168">
        <v>0</v>
      </c>
      <c r="AA9" s="175"/>
      <c r="AB9" s="176">
        <v>0</v>
      </c>
      <c r="AC9" s="169">
        <f>AE9/2</f>
        <v>836000</v>
      </c>
      <c r="AD9" s="169">
        <f>AE9/2</f>
        <v>836000</v>
      </c>
      <c r="AE9" s="169">
        <v>1672000</v>
      </c>
      <c r="AF9" s="321">
        <v>0</v>
      </c>
      <c r="AG9" s="321">
        <v>0</v>
      </c>
      <c r="AH9" s="321">
        <v>0</v>
      </c>
      <c r="AI9" s="321">
        <v>0</v>
      </c>
      <c r="AJ9" s="321">
        <v>0</v>
      </c>
      <c r="AK9" s="163">
        <v>0</v>
      </c>
      <c r="AL9" s="163">
        <v>0</v>
      </c>
      <c r="AM9" s="169">
        <v>0</v>
      </c>
      <c r="AN9" s="169">
        <v>836000</v>
      </c>
      <c r="AO9" s="169">
        <v>836000</v>
      </c>
      <c r="AP9" s="169">
        <v>1672000</v>
      </c>
      <c r="AQ9" s="106">
        <f>AM9/AE9</f>
        <v>0</v>
      </c>
      <c r="AR9" s="107" t="s">
        <v>116</v>
      </c>
      <c r="AS9" s="178"/>
      <c r="AT9" s="179"/>
      <c r="AU9" s="97" t="s">
        <v>103</v>
      </c>
      <c r="AV9" s="171"/>
      <c r="AW9" s="171"/>
      <c r="AX9" s="180"/>
      <c r="AY9" s="180"/>
      <c r="AZ9" s="181"/>
      <c r="BA9" s="181"/>
      <c r="BB9" s="180"/>
      <c r="BC9" s="121"/>
      <c r="BD9" s="173" t="s">
        <v>260</v>
      </c>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row>
    <row r="11" spans="1:97" ht="14.45" customHeight="1" x14ac:dyDescent="0.25">
      <c r="A11" s="453" t="s">
        <v>219</v>
      </c>
      <c r="B11" s="453"/>
      <c r="C11" s="453"/>
      <c r="D11" s="453"/>
      <c r="E11" s="453"/>
      <c r="F11" s="453"/>
      <c r="G11" s="453"/>
      <c r="H11" s="453"/>
      <c r="I11" s="453"/>
      <c r="J11" s="453"/>
      <c r="K11" s="453"/>
      <c r="L11" s="453"/>
      <c r="M11" s="453"/>
      <c r="N11" s="453"/>
      <c r="O11" s="453"/>
      <c r="Q11" s="447" t="s">
        <v>269</v>
      </c>
      <c r="R11" s="448"/>
      <c r="S11" s="448"/>
      <c r="T11" s="448"/>
      <c r="U11" s="448"/>
      <c r="V11" s="448"/>
      <c r="W11" s="448"/>
      <c r="X11" s="448"/>
      <c r="Y11" s="448"/>
      <c r="Z11" s="448"/>
      <c r="AA11" s="448"/>
      <c r="AB11" s="448"/>
      <c r="AC11" s="448"/>
      <c r="AD11" s="449"/>
    </row>
    <row r="12" spans="1:97" x14ac:dyDescent="0.25">
      <c r="A12" s="453"/>
      <c r="B12" s="453"/>
      <c r="C12" s="453"/>
      <c r="D12" s="453"/>
      <c r="E12" s="453"/>
      <c r="F12" s="453"/>
      <c r="G12" s="453"/>
      <c r="H12" s="453"/>
      <c r="I12" s="453"/>
      <c r="J12" s="453"/>
      <c r="K12" s="453"/>
      <c r="L12" s="453"/>
      <c r="M12" s="453"/>
      <c r="N12" s="453"/>
      <c r="O12" s="453"/>
      <c r="Q12" s="456"/>
      <c r="R12" s="457"/>
      <c r="S12" s="457"/>
      <c r="T12" s="457"/>
      <c r="U12" s="457"/>
      <c r="V12" s="457"/>
      <c r="W12" s="457"/>
      <c r="X12" s="457"/>
      <c r="Y12" s="457"/>
      <c r="Z12" s="457"/>
      <c r="AA12" s="457"/>
      <c r="AB12" s="457"/>
      <c r="AC12" s="457"/>
      <c r="AD12" s="458"/>
    </row>
    <row r="13" spans="1:97" x14ac:dyDescent="0.25">
      <c r="Q13" s="456"/>
      <c r="R13" s="457"/>
      <c r="S13" s="457"/>
      <c r="T13" s="457"/>
      <c r="U13" s="457"/>
      <c r="V13" s="457"/>
      <c r="W13" s="457"/>
      <c r="X13" s="457"/>
      <c r="Y13" s="457"/>
      <c r="Z13" s="457"/>
      <c r="AA13" s="457"/>
      <c r="AB13" s="457"/>
      <c r="AC13" s="457"/>
      <c r="AD13" s="458"/>
    </row>
    <row r="14" spans="1:97" x14ac:dyDescent="0.25">
      <c r="Q14" s="456"/>
      <c r="R14" s="457"/>
      <c r="S14" s="457"/>
      <c r="T14" s="457"/>
      <c r="U14" s="457"/>
      <c r="V14" s="457"/>
      <c r="W14" s="457"/>
      <c r="X14" s="457"/>
      <c r="Y14" s="457"/>
      <c r="Z14" s="457"/>
      <c r="AA14" s="457"/>
      <c r="AB14" s="457"/>
      <c r="AC14" s="457"/>
      <c r="AD14" s="458"/>
    </row>
    <row r="15" spans="1:97" x14ac:dyDescent="0.25">
      <c r="Q15" s="456"/>
      <c r="R15" s="457"/>
      <c r="S15" s="457"/>
      <c r="T15" s="457"/>
      <c r="U15" s="457"/>
      <c r="V15" s="457"/>
      <c r="W15" s="457"/>
      <c r="X15" s="457"/>
      <c r="Y15" s="457"/>
      <c r="Z15" s="457"/>
      <c r="AA15" s="457"/>
      <c r="AB15" s="457"/>
      <c r="AC15" s="457"/>
      <c r="AD15" s="458"/>
    </row>
    <row r="16" spans="1:97" x14ac:dyDescent="0.25">
      <c r="Q16" s="456"/>
      <c r="R16" s="457"/>
      <c r="S16" s="457"/>
      <c r="T16" s="457"/>
      <c r="U16" s="457"/>
      <c r="V16" s="457"/>
      <c r="W16" s="457"/>
      <c r="X16" s="457"/>
      <c r="Y16" s="457"/>
      <c r="Z16" s="457"/>
      <c r="AA16" s="457"/>
      <c r="AB16" s="457"/>
      <c r="AC16" s="457"/>
      <c r="AD16" s="458"/>
    </row>
    <row r="17" spans="17:30" x14ac:dyDescent="0.25">
      <c r="Q17" s="456"/>
      <c r="R17" s="457"/>
      <c r="S17" s="457"/>
      <c r="T17" s="457"/>
      <c r="U17" s="457"/>
      <c r="V17" s="457"/>
      <c r="W17" s="457"/>
      <c r="X17" s="457"/>
      <c r="Y17" s="457"/>
      <c r="Z17" s="457"/>
      <c r="AA17" s="457"/>
      <c r="AB17" s="457"/>
      <c r="AC17" s="457"/>
      <c r="AD17" s="458"/>
    </row>
    <row r="18" spans="17:30" x14ac:dyDescent="0.25">
      <c r="Q18" s="456"/>
      <c r="R18" s="457"/>
      <c r="S18" s="457"/>
      <c r="T18" s="457"/>
      <c r="U18" s="457"/>
      <c r="V18" s="457"/>
      <c r="W18" s="457"/>
      <c r="X18" s="457"/>
      <c r="Y18" s="457"/>
      <c r="Z18" s="457"/>
      <c r="AA18" s="457"/>
      <c r="AB18" s="457"/>
      <c r="AC18" s="457"/>
      <c r="AD18" s="458"/>
    </row>
    <row r="19" spans="17:30" x14ac:dyDescent="0.25">
      <c r="Q19" s="450"/>
      <c r="R19" s="451"/>
      <c r="S19" s="451"/>
      <c r="T19" s="451"/>
      <c r="U19" s="451"/>
      <c r="V19" s="451"/>
      <c r="W19" s="451"/>
      <c r="X19" s="451"/>
      <c r="Y19" s="451"/>
      <c r="Z19" s="451"/>
      <c r="AA19" s="451"/>
      <c r="AB19" s="451"/>
      <c r="AC19" s="451"/>
      <c r="AD19" s="452"/>
    </row>
  </sheetData>
  <sheetProtection algorithmName="SHA-512" hashValue="2oZ84omI4iwSgeUwhDg9/2GzQTEiD0R4fDEGhai5RcEuLevbLardjLmTe8iW2mssy1M5Su/fkUeeXFd4JTpmvg==" saltValue="JvE2Vya1z0TMgb3eOPzblw==" spinCount="100000" sheet="1" objects="1" scenarios="1"/>
  <mergeCells count="43">
    <mergeCell ref="BE6:BE7"/>
    <mergeCell ref="AF5:AJ6"/>
    <mergeCell ref="A2:G3"/>
    <mergeCell ref="A11:O12"/>
    <mergeCell ref="AK6:AM6"/>
    <mergeCell ref="AN6:AP6"/>
    <mergeCell ref="J6:L6"/>
    <mergeCell ref="M6:O6"/>
    <mergeCell ref="U6:V6"/>
    <mergeCell ref="E6:E7"/>
    <mergeCell ref="F6:F7"/>
    <mergeCell ref="G6:G7"/>
    <mergeCell ref="H6:H7"/>
    <mergeCell ref="I6:I7"/>
    <mergeCell ref="AK5:AP5"/>
    <mergeCell ref="AQ5:AQ7"/>
    <mergeCell ref="AR5:AR7"/>
    <mergeCell ref="AS5:AS7"/>
    <mergeCell ref="AX5:BC5"/>
    <mergeCell ref="BD5:BD7"/>
    <mergeCell ref="AT6:AT7"/>
    <mergeCell ref="AU6:AW6"/>
    <mergeCell ref="AX6:AY6"/>
    <mergeCell ref="AZ6:BA6"/>
    <mergeCell ref="BB6:BC6"/>
    <mergeCell ref="A6:A7"/>
    <mergeCell ref="B6:B7"/>
    <mergeCell ref="C6:C7"/>
    <mergeCell ref="D6:D7"/>
    <mergeCell ref="R5:R7"/>
    <mergeCell ref="Q11:AD19"/>
    <mergeCell ref="F5:I5"/>
    <mergeCell ref="J5:O5"/>
    <mergeCell ref="P5:P7"/>
    <mergeCell ref="Q5:Q7"/>
    <mergeCell ref="S5:S7"/>
    <mergeCell ref="T5:T7"/>
    <mergeCell ref="U5:W5"/>
    <mergeCell ref="AC5:AE6"/>
    <mergeCell ref="W6:W7"/>
    <mergeCell ref="X6:Z6"/>
    <mergeCell ref="AA6:AA7"/>
    <mergeCell ref="AB6:AB7"/>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2"/>
  <sheetViews>
    <sheetView workbookViewId="0">
      <selection activeCell="X7" sqref="X7:Z7"/>
    </sheetView>
  </sheetViews>
  <sheetFormatPr baseColWidth="10" defaultRowHeight="15" x14ac:dyDescent="0.25"/>
  <cols>
    <col min="1" max="1" width="4" customWidth="1"/>
    <col min="2" max="5" width="3" customWidth="1"/>
    <col min="6" max="7" width="21" customWidth="1"/>
    <col min="8" max="9" width="6.7109375" customWidth="1"/>
    <col min="10" max="15" width="6.5703125" customWidth="1"/>
    <col min="16" max="19" width="5.85546875" customWidth="1"/>
    <col min="20" max="20" width="7.28515625" customWidth="1"/>
    <col min="21" max="21" width="7.7109375" customWidth="1"/>
    <col min="22" max="22" width="12.85546875" customWidth="1"/>
    <col min="33" max="33" width="12.28515625" bestFit="1" customWidth="1"/>
    <col min="34" max="34" width="12.5703125" bestFit="1" customWidth="1"/>
    <col min="36" max="36" width="12.5703125" bestFit="1" customWidth="1"/>
    <col min="48" max="48" width="13.7109375" customWidth="1"/>
    <col min="49" max="49" width="14.140625" customWidth="1"/>
  </cols>
  <sheetData>
    <row r="1" spans="1:97" x14ac:dyDescent="0.25">
      <c r="A1" s="460" t="s">
        <v>232</v>
      </c>
      <c r="B1" s="460"/>
      <c r="C1" s="460"/>
      <c r="D1" s="460"/>
      <c r="E1" s="460"/>
      <c r="F1" s="460"/>
      <c r="G1" s="460"/>
    </row>
    <row r="2" spans="1:97" x14ac:dyDescent="0.25">
      <c r="A2" s="460"/>
      <c r="B2" s="460"/>
      <c r="C2" s="460"/>
      <c r="D2" s="460"/>
      <c r="E2" s="460"/>
      <c r="F2" s="460"/>
      <c r="G2" s="460"/>
    </row>
    <row r="3" spans="1:97" s="8" customFormat="1" ht="25.5" customHeight="1" x14ac:dyDescent="0.25">
      <c r="A3" s="9"/>
      <c r="B3" s="10"/>
      <c r="C3" s="10"/>
      <c r="D3" s="10"/>
      <c r="E3" s="10"/>
      <c r="F3" s="376"/>
      <c r="G3" s="376"/>
      <c r="H3" s="376"/>
      <c r="I3" s="376"/>
      <c r="J3" s="388" t="s">
        <v>7</v>
      </c>
      <c r="K3" s="388"/>
      <c r="L3" s="388"/>
      <c r="M3" s="388"/>
      <c r="N3" s="388"/>
      <c r="O3" s="388"/>
      <c r="P3" s="389" t="s">
        <v>13</v>
      </c>
      <c r="Q3" s="415" t="s">
        <v>14</v>
      </c>
      <c r="R3" s="388" t="s">
        <v>15</v>
      </c>
      <c r="S3" s="388" t="s">
        <v>16</v>
      </c>
      <c r="T3" s="389" t="s">
        <v>17</v>
      </c>
      <c r="U3" s="400" t="s">
        <v>18</v>
      </c>
      <c r="V3" s="400"/>
      <c r="W3" s="400"/>
      <c r="X3" s="12"/>
      <c r="Y3" s="12"/>
      <c r="Z3" s="12"/>
      <c r="AC3" s="375" t="s">
        <v>24</v>
      </c>
      <c r="AD3" s="375"/>
      <c r="AE3" s="375"/>
      <c r="AF3" s="369" t="s">
        <v>27</v>
      </c>
      <c r="AG3" s="370"/>
      <c r="AH3" s="370"/>
      <c r="AI3" s="370"/>
      <c r="AJ3" s="371"/>
      <c r="AK3" s="377" t="s">
        <v>30</v>
      </c>
      <c r="AL3" s="377"/>
      <c r="AM3" s="377"/>
      <c r="AN3" s="377"/>
      <c r="AO3" s="377"/>
      <c r="AP3" s="377"/>
      <c r="AQ3" s="375" t="s">
        <v>37</v>
      </c>
      <c r="AR3" s="375" t="s">
        <v>38</v>
      </c>
      <c r="AS3" s="5" t="s">
        <v>40</v>
      </c>
      <c r="AT3" s="398"/>
      <c r="AU3" s="398"/>
      <c r="AV3" s="398"/>
      <c r="AW3" s="398"/>
      <c r="AX3" s="398"/>
      <c r="AY3" s="398"/>
      <c r="AZ3" s="385" t="s">
        <v>41</v>
      </c>
      <c r="BA3" s="10"/>
      <c r="BB3" s="10"/>
      <c r="BC3" s="10"/>
      <c r="BD3" s="10"/>
      <c r="BE3" s="10"/>
      <c r="BF3" s="10"/>
      <c r="BG3" s="10"/>
      <c r="BH3" s="10"/>
    </row>
    <row r="4" spans="1:97" s="8" customFormat="1" ht="62.25" customHeight="1" x14ac:dyDescent="0.25">
      <c r="A4" s="420" t="s">
        <v>0</v>
      </c>
      <c r="B4" s="420" t="s">
        <v>1</v>
      </c>
      <c r="C4" s="420" t="s">
        <v>2</v>
      </c>
      <c r="D4" s="422" t="s">
        <v>3</v>
      </c>
      <c r="E4" s="422" t="s">
        <v>4</v>
      </c>
      <c r="F4" s="386" t="s">
        <v>5</v>
      </c>
      <c r="G4" s="386" t="s">
        <v>6</v>
      </c>
      <c r="H4" s="386" t="s">
        <v>42</v>
      </c>
      <c r="I4" s="386" t="s">
        <v>43</v>
      </c>
      <c r="J4" s="390" t="s">
        <v>8</v>
      </c>
      <c r="K4" s="391"/>
      <c r="L4" s="392"/>
      <c r="M4" s="390" t="s">
        <v>9</v>
      </c>
      <c r="N4" s="391"/>
      <c r="O4" s="392"/>
      <c r="P4" s="389"/>
      <c r="Q4" s="416"/>
      <c r="R4" s="388"/>
      <c r="S4" s="388"/>
      <c r="T4" s="389"/>
      <c r="U4" s="400" t="s">
        <v>19</v>
      </c>
      <c r="V4" s="400"/>
      <c r="W4" s="388" t="s">
        <v>20</v>
      </c>
      <c r="X4" s="396" t="s">
        <v>49</v>
      </c>
      <c r="Y4" s="396"/>
      <c r="Z4" s="397"/>
      <c r="AA4" s="403" t="s">
        <v>23</v>
      </c>
      <c r="AB4" s="405" t="s">
        <v>50</v>
      </c>
      <c r="AC4" s="375"/>
      <c r="AD4" s="375"/>
      <c r="AE4" s="375"/>
      <c r="AF4" s="372"/>
      <c r="AG4" s="373"/>
      <c r="AH4" s="373"/>
      <c r="AI4" s="373"/>
      <c r="AJ4" s="374"/>
      <c r="AK4" s="366" t="s">
        <v>31</v>
      </c>
      <c r="AL4" s="367"/>
      <c r="AM4" s="368"/>
      <c r="AN4" s="366" t="s">
        <v>32</v>
      </c>
      <c r="AO4" s="367"/>
      <c r="AP4" s="368"/>
      <c r="AQ4" s="375"/>
      <c r="AR4" s="375"/>
      <c r="AS4" s="401" t="s">
        <v>54</v>
      </c>
      <c r="AT4" s="384" t="s">
        <v>56</v>
      </c>
      <c r="AU4" s="384"/>
      <c r="AV4" s="385" t="s">
        <v>57</v>
      </c>
      <c r="AW4" s="385"/>
      <c r="AX4" s="385" t="s">
        <v>58</v>
      </c>
      <c r="AY4" s="407"/>
      <c r="AZ4" s="385"/>
      <c r="BA4" s="386"/>
      <c r="BB4" s="10"/>
      <c r="BC4" s="10"/>
      <c r="BD4" s="10"/>
      <c r="BE4" s="10"/>
      <c r="BF4" s="10"/>
      <c r="BG4" s="10"/>
      <c r="BH4" s="10"/>
    </row>
    <row r="5" spans="1:97" s="8" customFormat="1" ht="160.5" customHeight="1" x14ac:dyDescent="0.25">
      <c r="A5" s="421"/>
      <c r="B5" s="421"/>
      <c r="C5" s="421"/>
      <c r="D5" s="423"/>
      <c r="E5" s="423"/>
      <c r="F5" s="387"/>
      <c r="G5" s="387"/>
      <c r="H5" s="387"/>
      <c r="I5" s="387"/>
      <c r="J5" s="1" t="s">
        <v>10</v>
      </c>
      <c r="K5" s="1" t="s">
        <v>11</v>
      </c>
      <c r="L5" s="1" t="s">
        <v>12</v>
      </c>
      <c r="M5" s="1" t="s">
        <v>10</v>
      </c>
      <c r="N5" s="1" t="s">
        <v>11</v>
      </c>
      <c r="O5" s="1" t="s">
        <v>12</v>
      </c>
      <c r="P5" s="389"/>
      <c r="Q5" s="417"/>
      <c r="R5" s="388"/>
      <c r="S5" s="388"/>
      <c r="T5" s="389"/>
      <c r="U5" s="1" t="s">
        <v>21</v>
      </c>
      <c r="V5" s="2" t="s">
        <v>22</v>
      </c>
      <c r="W5" s="388"/>
      <c r="X5" s="17" t="s">
        <v>67</v>
      </c>
      <c r="Y5" s="17" t="s">
        <v>68</v>
      </c>
      <c r="Z5" s="18" t="s">
        <v>69</v>
      </c>
      <c r="AA5" s="404"/>
      <c r="AB5" s="406"/>
      <c r="AC5" s="3" t="s">
        <v>25</v>
      </c>
      <c r="AD5" s="3" t="s">
        <v>26</v>
      </c>
      <c r="AE5" s="3" t="s">
        <v>12</v>
      </c>
      <c r="AF5" s="11" t="s">
        <v>28</v>
      </c>
      <c r="AG5" s="11" t="s">
        <v>29</v>
      </c>
      <c r="AH5" s="11" t="s">
        <v>75</v>
      </c>
      <c r="AI5" s="11" t="s">
        <v>76</v>
      </c>
      <c r="AJ5" s="11" t="s">
        <v>12</v>
      </c>
      <c r="AK5" s="3" t="s">
        <v>25</v>
      </c>
      <c r="AL5" s="3" t="s">
        <v>26</v>
      </c>
      <c r="AM5" s="3" t="s">
        <v>12</v>
      </c>
      <c r="AN5" s="3" t="s">
        <v>25</v>
      </c>
      <c r="AO5" s="3" t="s">
        <v>26</v>
      </c>
      <c r="AP5" s="3" t="s">
        <v>12</v>
      </c>
      <c r="AQ5" s="375"/>
      <c r="AR5" s="375"/>
      <c r="AS5" s="402"/>
      <c r="AT5" s="19" t="s">
        <v>80</v>
      </c>
      <c r="AU5" s="20" t="s">
        <v>81</v>
      </c>
      <c r="AV5" s="21" t="s">
        <v>80</v>
      </c>
      <c r="AW5" s="22" t="s">
        <v>82</v>
      </c>
      <c r="AX5" s="23" t="s">
        <v>83</v>
      </c>
      <c r="AY5" s="24" t="s">
        <v>84</v>
      </c>
      <c r="AZ5" s="385"/>
      <c r="BA5" s="387"/>
      <c r="BB5" s="10"/>
      <c r="BC5" s="10"/>
      <c r="BD5" s="10"/>
      <c r="BE5" s="10"/>
      <c r="BF5" s="10"/>
      <c r="BG5" s="10"/>
      <c r="BH5" s="10"/>
    </row>
    <row r="7" spans="1:97" s="65" customFormat="1" ht="377.25" customHeight="1" x14ac:dyDescent="0.25">
      <c r="A7" s="102">
        <v>143</v>
      </c>
      <c r="B7" s="97">
        <v>17</v>
      </c>
      <c r="C7" s="97">
        <v>18</v>
      </c>
      <c r="D7" s="97">
        <v>2</v>
      </c>
      <c r="E7" s="97">
        <v>1</v>
      </c>
      <c r="F7" s="182" t="s">
        <v>171</v>
      </c>
      <c r="G7" s="182" t="s">
        <v>176</v>
      </c>
      <c r="H7" s="97">
        <v>2010</v>
      </c>
      <c r="I7" s="162" t="s">
        <v>169</v>
      </c>
      <c r="J7" s="104">
        <v>119</v>
      </c>
      <c r="K7" s="104">
        <v>62</v>
      </c>
      <c r="L7" s="104">
        <f>+J7+K7</f>
        <v>181</v>
      </c>
      <c r="M7" s="104">
        <v>0</v>
      </c>
      <c r="N7" s="104">
        <v>0</v>
      </c>
      <c r="O7" s="104">
        <v>0</v>
      </c>
      <c r="P7" s="104">
        <f t="shared" ref="P7" si="0">O7+L7</f>
        <v>181</v>
      </c>
      <c r="Q7" s="104">
        <v>2</v>
      </c>
      <c r="R7" s="104">
        <v>181</v>
      </c>
      <c r="S7" s="104">
        <v>181</v>
      </c>
      <c r="T7" s="183">
        <v>25</v>
      </c>
      <c r="U7" s="102">
        <v>46</v>
      </c>
      <c r="V7" s="169">
        <v>2266641.1669999999</v>
      </c>
      <c r="W7" s="169">
        <v>4209476.4529999997</v>
      </c>
      <c r="X7" s="187">
        <v>9405.3700000000008</v>
      </c>
      <c r="Y7" s="187">
        <v>9405.3700000000008</v>
      </c>
      <c r="Z7" s="187">
        <v>0</v>
      </c>
      <c r="AA7" s="175"/>
      <c r="AB7" s="176">
        <v>1</v>
      </c>
      <c r="AC7" s="166">
        <f>AE7/2</f>
        <v>3511805.38</v>
      </c>
      <c r="AD7" s="166">
        <f>AE7/2</f>
        <v>3511805.38</v>
      </c>
      <c r="AE7" s="144">
        <v>7023610.7599999998</v>
      </c>
      <c r="AF7" s="100">
        <v>0</v>
      </c>
      <c r="AG7" s="166">
        <v>402531.29</v>
      </c>
      <c r="AH7" s="215">
        <v>144961.85</v>
      </c>
      <c r="AI7" s="184"/>
      <c r="AJ7" s="215">
        <f>AF7+AG7+AH7+AI7</f>
        <v>547493.14</v>
      </c>
      <c r="AK7" s="144">
        <v>3439324.4550000001</v>
      </c>
      <c r="AL7" s="144">
        <v>3439324.4550000001</v>
      </c>
      <c r="AM7" s="169">
        <f>6878648.91+AH7</f>
        <v>7023610.7599999998</v>
      </c>
      <c r="AN7" s="169">
        <v>0</v>
      </c>
      <c r="AO7" s="169">
        <v>0</v>
      </c>
      <c r="AP7" s="169">
        <f>AE7-AM7</f>
        <v>0</v>
      </c>
      <c r="AQ7" s="106">
        <f>AM7/AE7</f>
        <v>1</v>
      </c>
      <c r="AR7" s="322" t="s">
        <v>270</v>
      </c>
      <c r="AS7" s="170" t="s">
        <v>203</v>
      </c>
      <c r="AT7" s="173">
        <v>40847</v>
      </c>
      <c r="AU7" s="173">
        <v>40847</v>
      </c>
      <c r="AV7" s="323">
        <v>40967</v>
      </c>
      <c r="AW7" s="323">
        <v>41002</v>
      </c>
      <c r="AX7" s="172">
        <v>41002</v>
      </c>
      <c r="AY7" s="137" t="s">
        <v>173</v>
      </c>
      <c r="AZ7" s="464" t="s">
        <v>271</v>
      </c>
      <c r="BA7" s="465"/>
      <c r="BB7" s="334"/>
      <c r="BC7" s="333"/>
      <c r="BD7" s="335"/>
      <c r="BE7" s="335"/>
      <c r="BF7" s="333"/>
      <c r="BG7" s="33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185"/>
      <c r="CR7" s="186"/>
      <c r="CS7" s="186"/>
    </row>
    <row r="8" spans="1:97" ht="42" customHeight="1" x14ac:dyDescent="0.25">
      <c r="X8" s="461" t="s">
        <v>174</v>
      </c>
      <c r="Y8" s="462"/>
      <c r="Z8" s="462"/>
      <c r="AA8" s="463"/>
      <c r="AV8" s="467" t="s">
        <v>175</v>
      </c>
      <c r="AW8" s="468"/>
    </row>
    <row r="9" spans="1:97" ht="15" customHeight="1" x14ac:dyDescent="0.25">
      <c r="A9" s="459" t="s">
        <v>242</v>
      </c>
      <c r="B9" s="459"/>
      <c r="C9" s="459"/>
      <c r="D9" s="459"/>
      <c r="E9" s="459"/>
      <c r="F9" s="459"/>
      <c r="G9" s="459"/>
      <c r="H9" s="459"/>
      <c r="I9" s="459"/>
      <c r="J9" s="459"/>
      <c r="K9" s="466" t="s">
        <v>272</v>
      </c>
      <c r="L9" s="466"/>
      <c r="M9" s="466"/>
      <c r="N9" s="466"/>
      <c r="O9" s="466"/>
      <c r="P9" s="466"/>
      <c r="Q9" s="466"/>
      <c r="R9" s="466"/>
      <c r="S9" s="466"/>
      <c r="T9" s="466"/>
      <c r="U9" s="466"/>
      <c r="V9" s="466"/>
      <c r="W9" s="466"/>
      <c r="X9" s="466"/>
      <c r="Y9" s="466"/>
      <c r="Z9" s="466"/>
      <c r="AA9" s="466"/>
    </row>
    <row r="10" spans="1:97" ht="47.25" customHeight="1" x14ac:dyDescent="0.25">
      <c r="A10" s="459"/>
      <c r="B10" s="459"/>
      <c r="C10" s="459"/>
      <c r="D10" s="459"/>
      <c r="E10" s="459"/>
      <c r="F10" s="459"/>
      <c r="G10" s="459"/>
      <c r="H10" s="459"/>
      <c r="I10" s="459"/>
      <c r="J10" s="459"/>
      <c r="K10" s="466"/>
      <c r="L10" s="466"/>
      <c r="M10" s="466"/>
      <c r="N10" s="466"/>
      <c r="O10" s="466"/>
      <c r="P10" s="466"/>
      <c r="Q10" s="466"/>
      <c r="R10" s="466"/>
      <c r="S10" s="466"/>
      <c r="T10" s="466"/>
      <c r="U10" s="466"/>
      <c r="V10" s="466"/>
      <c r="W10" s="466"/>
      <c r="X10" s="466"/>
      <c r="Y10" s="466"/>
      <c r="Z10" s="466"/>
      <c r="AA10" s="466"/>
    </row>
    <row r="12" spans="1:97" x14ac:dyDescent="0.25">
      <c r="L12" s="188"/>
    </row>
  </sheetData>
  <sheetProtection algorithmName="SHA-512" hashValue="Wji+/sgXHYdeIKySUjPt3jPmoIgxta8DA9mF/MZN9CpOBwZUtAQQmx02aKlX9g7EJKA5Y5ehXLAGUs82z8YQQg==" saltValue="6C+/lKY8oeo0z3uYxwK9hQ==" spinCount="100000" sheet="1" objects="1" scenarios="1"/>
  <mergeCells count="44">
    <mergeCell ref="AZ7:BA7"/>
    <mergeCell ref="K9:AA10"/>
    <mergeCell ref="AV8:AW8"/>
    <mergeCell ref="A9:J10"/>
    <mergeCell ref="BA4:BA5"/>
    <mergeCell ref="AT4:AU4"/>
    <mergeCell ref="AV4:AW4"/>
    <mergeCell ref="AX4:AY4"/>
    <mergeCell ref="F4:F5"/>
    <mergeCell ref="G4:G5"/>
    <mergeCell ref="H4:H5"/>
    <mergeCell ref="I4:I5"/>
    <mergeCell ref="A1:G2"/>
    <mergeCell ref="X8:AA8"/>
    <mergeCell ref="AF3:AJ4"/>
    <mergeCell ref="AN4:AP4"/>
    <mergeCell ref="AS4:AS5"/>
    <mergeCell ref="AB4:AB5"/>
    <mergeCell ref="AK4:AM4"/>
    <mergeCell ref="J4:L4"/>
    <mergeCell ref="M4:O4"/>
    <mergeCell ref="AQ3:AQ5"/>
    <mergeCell ref="AR3:AR5"/>
    <mergeCell ref="F3:I3"/>
    <mergeCell ref="J3:O3"/>
    <mergeCell ref="P3:P5"/>
    <mergeCell ref="Q3:Q5"/>
    <mergeCell ref="R3:R5"/>
    <mergeCell ref="AT3:AY3"/>
    <mergeCell ref="AZ3:AZ5"/>
    <mergeCell ref="A4:A5"/>
    <mergeCell ref="B4:B5"/>
    <mergeCell ref="C4:C5"/>
    <mergeCell ref="D4:D5"/>
    <mergeCell ref="E4:E5"/>
    <mergeCell ref="S3:S5"/>
    <mergeCell ref="T3:T5"/>
    <mergeCell ref="U3:W3"/>
    <mergeCell ref="AC3:AE4"/>
    <mergeCell ref="AK3:AP3"/>
    <mergeCell ref="U4:V4"/>
    <mergeCell ref="W4:W5"/>
    <mergeCell ref="X4:Z4"/>
    <mergeCell ref="AA4:AA5"/>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4"/>
  <sheetViews>
    <sheetView zoomScaleNormal="100" workbookViewId="0">
      <selection activeCell="G7" sqref="G7:G8"/>
    </sheetView>
  </sheetViews>
  <sheetFormatPr baseColWidth="10" defaultColWidth="11.5703125" defaultRowHeight="11.25" x14ac:dyDescent="0.2"/>
  <cols>
    <col min="1" max="2" width="4.42578125" style="261" bestFit="1" customWidth="1"/>
    <col min="3" max="4" width="2.5703125" style="261" bestFit="1" customWidth="1"/>
    <col min="5" max="5" width="4.42578125" style="261" bestFit="1" customWidth="1"/>
    <col min="6" max="6" width="34.28515625" style="261" customWidth="1"/>
    <col min="7" max="7" width="42.85546875" style="261" customWidth="1"/>
    <col min="8" max="22" width="11.5703125" style="261"/>
    <col min="23" max="23" width="13.28515625" style="261" customWidth="1"/>
    <col min="24" max="24" width="13.7109375" style="261" customWidth="1"/>
    <col min="25" max="25" width="14.28515625" style="261" customWidth="1"/>
    <col min="26" max="27" width="11.5703125" style="261"/>
    <col min="28" max="28" width="12.42578125" style="261" customWidth="1"/>
    <col min="29" max="31" width="15.7109375" style="261" customWidth="1"/>
    <col min="32" max="32" width="11.5703125" style="261" customWidth="1"/>
    <col min="33" max="33" width="13.42578125" style="261" customWidth="1"/>
    <col min="34" max="34" width="12.140625" style="261" customWidth="1"/>
    <col min="35" max="35" width="11.5703125" style="261" customWidth="1"/>
    <col min="36" max="36" width="13.28515625" style="261" customWidth="1"/>
    <col min="37" max="37" width="14.42578125" style="261" customWidth="1"/>
    <col min="38" max="38" width="13.7109375" style="261" customWidth="1"/>
    <col min="39" max="39" width="16.140625" style="261" customWidth="1"/>
    <col min="40" max="40" width="13.5703125" style="261" customWidth="1"/>
    <col min="41" max="41" width="12.5703125" style="261" customWidth="1"/>
    <col min="42" max="42" width="12.85546875" style="261" customWidth="1"/>
    <col min="43" max="51" width="11.5703125" style="261"/>
    <col min="52" max="52" width="25.7109375" style="261" customWidth="1"/>
    <col min="53" max="53" width="33.5703125" style="261" customWidth="1"/>
    <col min="54" max="16384" width="11.5703125" style="261"/>
  </cols>
  <sheetData>
    <row r="1" spans="1:63" ht="20.45" customHeight="1" x14ac:dyDescent="0.2">
      <c r="A1" s="358" t="s">
        <v>218</v>
      </c>
      <c r="B1" s="484"/>
      <c r="C1" s="484"/>
      <c r="D1" s="484"/>
      <c r="E1" s="484"/>
      <c r="F1" s="484"/>
      <c r="G1" s="484"/>
    </row>
    <row r="2" spans="1:63" ht="20.45" customHeight="1" x14ac:dyDescent="0.2">
      <c r="A2" s="484"/>
      <c r="B2" s="484"/>
      <c r="C2" s="484"/>
      <c r="D2" s="484"/>
      <c r="E2" s="484"/>
      <c r="F2" s="484"/>
      <c r="G2" s="484"/>
    </row>
    <row r="3" spans="1:63" ht="20.45" customHeight="1" x14ac:dyDescent="0.2">
      <c r="A3" s="484"/>
      <c r="B3" s="484"/>
      <c r="C3" s="484"/>
      <c r="D3" s="484"/>
      <c r="E3" s="484"/>
      <c r="F3" s="484"/>
      <c r="G3" s="484"/>
    </row>
    <row r="4" spans="1:63" ht="20.45" customHeight="1" x14ac:dyDescent="0.2">
      <c r="A4" s="484"/>
      <c r="B4" s="484"/>
      <c r="C4" s="484"/>
      <c r="D4" s="484"/>
      <c r="E4" s="484"/>
      <c r="F4" s="484"/>
      <c r="G4" s="484"/>
    </row>
    <row r="6" spans="1:63" s="10" customFormat="1" ht="25.5" customHeight="1" x14ac:dyDescent="0.2">
      <c r="A6" s="9"/>
      <c r="F6" s="376"/>
      <c r="G6" s="376"/>
      <c r="H6" s="376"/>
      <c r="I6" s="376"/>
      <c r="J6" s="388" t="s">
        <v>7</v>
      </c>
      <c r="K6" s="388"/>
      <c r="L6" s="388"/>
      <c r="M6" s="388"/>
      <c r="N6" s="388"/>
      <c r="O6" s="388"/>
      <c r="P6" s="389" t="s">
        <v>13</v>
      </c>
      <c r="Q6" s="415" t="s">
        <v>14</v>
      </c>
      <c r="R6" s="388" t="s">
        <v>15</v>
      </c>
      <c r="S6" s="388" t="s">
        <v>16</v>
      </c>
      <c r="T6" s="389" t="s">
        <v>17</v>
      </c>
      <c r="U6" s="400" t="s">
        <v>18</v>
      </c>
      <c r="V6" s="400"/>
      <c r="W6" s="400"/>
      <c r="X6" s="12"/>
      <c r="Y6" s="12"/>
      <c r="Z6" s="12"/>
      <c r="AC6" s="375" t="s">
        <v>24</v>
      </c>
      <c r="AD6" s="375"/>
      <c r="AE6" s="375"/>
      <c r="AF6" s="369" t="s">
        <v>27</v>
      </c>
      <c r="AG6" s="370"/>
      <c r="AH6" s="370"/>
      <c r="AI6" s="370"/>
      <c r="AJ6" s="371"/>
      <c r="AK6" s="377" t="s">
        <v>30</v>
      </c>
      <c r="AL6" s="377"/>
      <c r="AM6" s="377"/>
      <c r="AN6" s="377"/>
      <c r="AO6" s="377"/>
      <c r="AP6" s="377"/>
      <c r="AQ6" s="375" t="s">
        <v>37</v>
      </c>
      <c r="AR6" s="375" t="s">
        <v>38</v>
      </c>
      <c r="AS6" s="5" t="s">
        <v>40</v>
      </c>
      <c r="AT6" s="398"/>
      <c r="AU6" s="398"/>
      <c r="AV6" s="398"/>
      <c r="AW6" s="398"/>
      <c r="AX6" s="398"/>
      <c r="AY6" s="398"/>
      <c r="AZ6" s="385" t="s">
        <v>41</v>
      </c>
    </row>
    <row r="7" spans="1:63" s="10" customFormat="1" ht="62.25" customHeight="1" x14ac:dyDescent="0.2">
      <c r="A7" s="420" t="s">
        <v>0</v>
      </c>
      <c r="B7" s="420" t="s">
        <v>1</v>
      </c>
      <c r="C7" s="420" t="s">
        <v>2</v>
      </c>
      <c r="D7" s="422" t="s">
        <v>3</v>
      </c>
      <c r="E7" s="422" t="s">
        <v>4</v>
      </c>
      <c r="F7" s="386" t="s">
        <v>5</v>
      </c>
      <c r="G7" s="386" t="s">
        <v>6</v>
      </c>
      <c r="H7" s="386" t="s">
        <v>42</v>
      </c>
      <c r="I7" s="386" t="s">
        <v>43</v>
      </c>
      <c r="J7" s="390" t="s">
        <v>8</v>
      </c>
      <c r="K7" s="391"/>
      <c r="L7" s="392"/>
      <c r="M7" s="390" t="s">
        <v>9</v>
      </c>
      <c r="N7" s="391"/>
      <c r="O7" s="392"/>
      <c r="P7" s="389"/>
      <c r="Q7" s="416"/>
      <c r="R7" s="388"/>
      <c r="S7" s="388"/>
      <c r="T7" s="389"/>
      <c r="U7" s="400" t="s">
        <v>19</v>
      </c>
      <c r="V7" s="400"/>
      <c r="W7" s="388" t="s">
        <v>20</v>
      </c>
      <c r="X7" s="396" t="s">
        <v>49</v>
      </c>
      <c r="Y7" s="396"/>
      <c r="Z7" s="397"/>
      <c r="AA7" s="403" t="s">
        <v>23</v>
      </c>
      <c r="AB7" s="405" t="s">
        <v>50</v>
      </c>
      <c r="AC7" s="375"/>
      <c r="AD7" s="375"/>
      <c r="AE7" s="375"/>
      <c r="AF7" s="372"/>
      <c r="AG7" s="373"/>
      <c r="AH7" s="373"/>
      <c r="AI7" s="373"/>
      <c r="AJ7" s="374"/>
      <c r="AK7" s="366" t="s">
        <v>31</v>
      </c>
      <c r="AL7" s="367"/>
      <c r="AM7" s="368"/>
      <c r="AN7" s="366" t="s">
        <v>32</v>
      </c>
      <c r="AO7" s="367"/>
      <c r="AP7" s="368"/>
      <c r="AQ7" s="375"/>
      <c r="AR7" s="375"/>
      <c r="AS7" s="401" t="s">
        <v>54</v>
      </c>
      <c r="AT7" s="384" t="s">
        <v>56</v>
      </c>
      <c r="AU7" s="384"/>
      <c r="AV7" s="385" t="s">
        <v>57</v>
      </c>
      <c r="AW7" s="385"/>
      <c r="AX7" s="385" t="s">
        <v>58</v>
      </c>
      <c r="AY7" s="407"/>
      <c r="AZ7" s="385"/>
      <c r="BA7" s="386"/>
    </row>
    <row r="8" spans="1:63" s="10" customFormat="1" ht="59.25" customHeight="1" x14ac:dyDescent="0.2">
      <c r="A8" s="421"/>
      <c r="B8" s="421"/>
      <c r="C8" s="421"/>
      <c r="D8" s="423"/>
      <c r="E8" s="423"/>
      <c r="F8" s="387"/>
      <c r="G8" s="387"/>
      <c r="H8" s="387"/>
      <c r="I8" s="387"/>
      <c r="J8" s="1" t="s">
        <v>10</v>
      </c>
      <c r="K8" s="1" t="s">
        <v>11</v>
      </c>
      <c r="L8" s="1" t="s">
        <v>12</v>
      </c>
      <c r="M8" s="1" t="s">
        <v>10</v>
      </c>
      <c r="N8" s="1" t="s">
        <v>11</v>
      </c>
      <c r="O8" s="1" t="s">
        <v>12</v>
      </c>
      <c r="P8" s="389"/>
      <c r="Q8" s="417"/>
      <c r="R8" s="388"/>
      <c r="S8" s="388"/>
      <c r="T8" s="389"/>
      <c r="U8" s="1" t="s">
        <v>21</v>
      </c>
      <c r="V8" s="2" t="s">
        <v>22</v>
      </c>
      <c r="W8" s="388"/>
      <c r="X8" s="17" t="s">
        <v>67</v>
      </c>
      <c r="Y8" s="17" t="s">
        <v>68</v>
      </c>
      <c r="Z8" s="18" t="s">
        <v>69</v>
      </c>
      <c r="AA8" s="404"/>
      <c r="AB8" s="406"/>
      <c r="AC8" s="3" t="s">
        <v>25</v>
      </c>
      <c r="AD8" s="3" t="s">
        <v>26</v>
      </c>
      <c r="AE8" s="3" t="s">
        <v>12</v>
      </c>
      <c r="AF8" s="11" t="s">
        <v>28</v>
      </c>
      <c r="AG8" s="11" t="s">
        <v>29</v>
      </c>
      <c r="AH8" s="11" t="s">
        <v>75</v>
      </c>
      <c r="AI8" s="11" t="s">
        <v>76</v>
      </c>
      <c r="AJ8" s="11" t="s">
        <v>12</v>
      </c>
      <c r="AK8" s="3" t="s">
        <v>25</v>
      </c>
      <c r="AL8" s="3" t="s">
        <v>26</v>
      </c>
      <c r="AM8" s="3" t="s">
        <v>12</v>
      </c>
      <c r="AN8" s="3" t="s">
        <v>25</v>
      </c>
      <c r="AO8" s="3" t="s">
        <v>26</v>
      </c>
      <c r="AP8" s="3" t="s">
        <v>12</v>
      </c>
      <c r="AQ8" s="375"/>
      <c r="AR8" s="375"/>
      <c r="AS8" s="402"/>
      <c r="AT8" s="19" t="s">
        <v>80</v>
      </c>
      <c r="AU8" s="20" t="s">
        <v>81</v>
      </c>
      <c r="AV8" s="21" t="s">
        <v>80</v>
      </c>
      <c r="AW8" s="22" t="s">
        <v>82</v>
      </c>
      <c r="AX8" s="23" t="s">
        <v>83</v>
      </c>
      <c r="AY8" s="24" t="s">
        <v>84</v>
      </c>
      <c r="AZ8" s="385"/>
      <c r="BA8" s="387"/>
    </row>
    <row r="10" spans="1:63" s="10" customFormat="1" ht="108" customHeight="1" x14ac:dyDescent="0.2">
      <c r="A10" s="189">
        <v>111</v>
      </c>
      <c r="B10" s="189">
        <v>17</v>
      </c>
      <c r="C10" s="189">
        <v>18</v>
      </c>
      <c r="D10" s="190">
        <v>1</v>
      </c>
      <c r="E10" s="191">
        <v>1</v>
      </c>
      <c r="F10" s="67" t="s">
        <v>177</v>
      </c>
      <c r="G10" s="67" t="s">
        <v>178</v>
      </c>
      <c r="H10" s="192">
        <v>2011</v>
      </c>
      <c r="I10" s="191" t="s">
        <v>179</v>
      </c>
      <c r="J10" s="68">
        <v>66</v>
      </c>
      <c r="K10" s="68">
        <v>45</v>
      </c>
      <c r="L10" s="68">
        <f t="shared" ref="L10:L15" si="0">+J10+K10</f>
        <v>111</v>
      </c>
      <c r="M10" s="68">
        <v>0</v>
      </c>
      <c r="N10" s="68">
        <v>0</v>
      </c>
      <c r="O10" s="68">
        <v>0</v>
      </c>
      <c r="P10" s="68">
        <f t="shared" ref="P10:P22" si="1">O10+L10</f>
        <v>111</v>
      </c>
      <c r="Q10" s="195">
        <v>1</v>
      </c>
      <c r="R10" s="195">
        <v>111</v>
      </c>
      <c r="S10" s="195">
        <v>111</v>
      </c>
      <c r="T10" s="196">
        <v>30</v>
      </c>
      <c r="U10" s="127">
        <v>24</v>
      </c>
      <c r="V10" s="128">
        <v>935372.79849999992</v>
      </c>
      <c r="W10" s="197">
        <v>1737120.9114999999</v>
      </c>
      <c r="X10" s="198">
        <v>852</v>
      </c>
      <c r="Y10" s="198">
        <v>852</v>
      </c>
      <c r="Z10" s="199">
        <f>X10-Y10</f>
        <v>0</v>
      </c>
      <c r="AA10" s="127">
        <v>115</v>
      </c>
      <c r="AB10" s="130">
        <v>0.85</v>
      </c>
      <c r="AC10" s="128">
        <v>2110000</v>
      </c>
      <c r="AD10" s="128">
        <v>2110000</v>
      </c>
      <c r="AE10" s="201">
        <v>4220000</v>
      </c>
      <c r="AF10" s="61">
        <v>133893.24</v>
      </c>
      <c r="AG10" s="202">
        <v>496342.88</v>
      </c>
      <c r="AH10" s="202">
        <v>857316.38</v>
      </c>
      <c r="AI10" s="202"/>
      <c r="AJ10" s="202">
        <f>AF10+AG10+AH10+AI10</f>
        <v>1487552.5</v>
      </c>
      <c r="AK10" s="128">
        <v>1651364.915</v>
      </c>
      <c r="AL10" s="128">
        <v>1651364.915</v>
      </c>
      <c r="AM10" s="128">
        <f>2672493.71+AJ10</f>
        <v>4160046.21</v>
      </c>
      <c r="AN10" s="128">
        <v>458635.08499999996</v>
      </c>
      <c r="AO10" s="128">
        <v>458635.08499999996</v>
      </c>
      <c r="AP10" s="128">
        <f>AE10-AM10</f>
        <v>59953.790000000037</v>
      </c>
      <c r="AQ10" s="324">
        <f>AM10*100/AE10</f>
        <v>98.579294075829381</v>
      </c>
      <c r="AR10" s="205"/>
      <c r="AS10" s="66" t="s">
        <v>172</v>
      </c>
      <c r="AT10" s="204">
        <v>41092</v>
      </c>
      <c r="AU10" s="204">
        <v>41176</v>
      </c>
      <c r="AV10" s="204">
        <v>41415</v>
      </c>
      <c r="AW10" s="282"/>
      <c r="AX10" s="283"/>
      <c r="AY10" s="138"/>
      <c r="AZ10" s="205"/>
      <c r="BA10" s="286" t="s">
        <v>215</v>
      </c>
      <c r="BB10" s="489" t="s">
        <v>284</v>
      </c>
      <c r="BC10" s="490"/>
      <c r="BD10" s="490"/>
      <c r="BE10" s="490"/>
      <c r="BF10" s="490"/>
      <c r="BG10" s="490"/>
      <c r="BH10" s="490"/>
      <c r="BI10" s="491"/>
    </row>
    <row r="11" spans="1:63" s="10" customFormat="1" ht="36.75" customHeight="1" x14ac:dyDescent="0.2">
      <c r="A11" s="189">
        <v>112</v>
      </c>
      <c r="B11" s="189">
        <v>17</v>
      </c>
      <c r="C11" s="192">
        <v>18</v>
      </c>
      <c r="D11" s="220">
        <v>2</v>
      </c>
      <c r="E11" s="190"/>
      <c r="F11" s="221" t="s">
        <v>190</v>
      </c>
      <c r="G11" s="221" t="s">
        <v>191</v>
      </c>
      <c r="H11" s="192">
        <v>2011</v>
      </c>
      <c r="I11" s="191" t="s">
        <v>179</v>
      </c>
      <c r="J11" s="222">
        <v>812</v>
      </c>
      <c r="K11" s="222">
        <v>627</v>
      </c>
      <c r="L11" s="222">
        <f t="shared" si="0"/>
        <v>1439</v>
      </c>
      <c r="M11" s="223">
        <v>26</v>
      </c>
      <c r="N11" s="223">
        <v>9</v>
      </c>
      <c r="O11" s="223">
        <f>+M11+N11</f>
        <v>35</v>
      </c>
      <c r="P11" s="223">
        <f t="shared" si="1"/>
        <v>1474</v>
      </c>
      <c r="Q11" s="224">
        <v>1</v>
      </c>
      <c r="R11" s="225">
        <v>1474</v>
      </c>
      <c r="S11" s="225">
        <v>1474</v>
      </c>
      <c r="T11" s="223">
        <v>21</v>
      </c>
      <c r="U11" s="193">
        <f>SUM(U12:U16)</f>
        <v>26</v>
      </c>
      <c r="V11" s="200">
        <f>SUM(V12:V16)</f>
        <v>838583.56049999991</v>
      </c>
      <c r="W11" s="200">
        <f>SUM(W12:W16)</f>
        <v>1557369.4695000001</v>
      </c>
      <c r="X11" s="198">
        <v>1300</v>
      </c>
      <c r="Y11" s="198">
        <v>1202</v>
      </c>
      <c r="Z11" s="198">
        <f>+X11-Y11</f>
        <v>98</v>
      </c>
      <c r="AA11" s="66">
        <v>388</v>
      </c>
      <c r="AB11" s="226">
        <v>0.71899999999999997</v>
      </c>
      <c r="AC11" s="227">
        <v>4750000</v>
      </c>
      <c r="AD11" s="227">
        <v>4750000</v>
      </c>
      <c r="AE11" s="227">
        <f>+AE12+AE13+AE14+AE15+AE16</f>
        <v>9500000</v>
      </c>
      <c r="AF11" s="227">
        <v>0</v>
      </c>
      <c r="AG11" s="227">
        <v>0</v>
      </c>
      <c r="AH11" s="227"/>
      <c r="AI11" s="227"/>
      <c r="AJ11" s="227">
        <f>AF11+AG11+AH11+AI11</f>
        <v>0</v>
      </c>
      <c r="AK11" s="228">
        <v>3415342.02</v>
      </c>
      <c r="AL11" s="201">
        <v>3415342.02</v>
      </c>
      <c r="AM11" s="279">
        <v>6830684.04</v>
      </c>
      <c r="AN11" s="201">
        <v>1334657.98</v>
      </c>
      <c r="AO11" s="201">
        <v>1334657.98</v>
      </c>
      <c r="AP11" s="201">
        <v>2669315.96</v>
      </c>
      <c r="AQ11" s="203">
        <f>AM11/AE11</f>
        <v>0.719019372631579</v>
      </c>
      <c r="AR11" s="280"/>
      <c r="AS11" s="66" t="s">
        <v>180</v>
      </c>
      <c r="AT11" s="229">
        <v>41141</v>
      </c>
      <c r="AU11" s="229" t="s">
        <v>192</v>
      </c>
      <c r="AV11" s="229">
        <v>41300</v>
      </c>
      <c r="AW11" s="284"/>
      <c r="AX11" s="282"/>
      <c r="AY11" s="285"/>
      <c r="AZ11" s="205"/>
    </row>
    <row r="12" spans="1:63" s="206" customFormat="1" ht="151.5" customHeight="1" x14ac:dyDescent="0.2">
      <c r="A12" s="207">
        <v>113</v>
      </c>
      <c r="B12" s="208">
        <v>17</v>
      </c>
      <c r="C12" s="208">
        <v>18</v>
      </c>
      <c r="D12" s="207">
        <v>2</v>
      </c>
      <c r="E12" s="208">
        <v>1</v>
      </c>
      <c r="F12" s="209" t="s">
        <v>181</v>
      </c>
      <c r="G12" s="209" t="s">
        <v>182</v>
      </c>
      <c r="H12" s="208">
        <v>2011</v>
      </c>
      <c r="I12" s="208" t="s">
        <v>179</v>
      </c>
      <c r="J12" s="211">
        <v>812</v>
      </c>
      <c r="K12" s="211">
        <v>627</v>
      </c>
      <c r="L12" s="211">
        <v>1439</v>
      </c>
      <c r="M12" s="211">
        <v>26</v>
      </c>
      <c r="N12" s="211">
        <v>9</v>
      </c>
      <c r="O12" s="211">
        <f>+M12+N12</f>
        <v>35</v>
      </c>
      <c r="P12" s="212">
        <f t="shared" si="1"/>
        <v>1474</v>
      </c>
      <c r="Q12" s="211">
        <v>1</v>
      </c>
      <c r="R12" s="211">
        <v>1474</v>
      </c>
      <c r="S12" s="211">
        <v>1474</v>
      </c>
      <c r="T12" s="211">
        <v>21</v>
      </c>
      <c r="U12" s="208">
        <v>6</v>
      </c>
      <c r="V12" s="213">
        <v>178500</v>
      </c>
      <c r="W12" s="213">
        <v>331500</v>
      </c>
      <c r="X12" s="336">
        <v>700</v>
      </c>
      <c r="Y12" s="336">
        <v>700</v>
      </c>
      <c r="Z12" s="336">
        <f>X12-Y12</f>
        <v>0</v>
      </c>
      <c r="AA12" s="28">
        <v>168</v>
      </c>
      <c r="AB12" s="337">
        <v>0.85</v>
      </c>
      <c r="AC12" s="338">
        <v>850000</v>
      </c>
      <c r="AD12" s="213">
        <v>850000</v>
      </c>
      <c r="AE12" s="213">
        <v>1700000</v>
      </c>
      <c r="AF12" s="215">
        <v>0</v>
      </c>
      <c r="AG12" s="215">
        <v>0</v>
      </c>
      <c r="AH12" s="215">
        <v>337767.09</v>
      </c>
      <c r="AI12" s="215"/>
      <c r="AJ12" s="215">
        <f>AF12+AG12+AH12+AI12</f>
        <v>337767.09</v>
      </c>
      <c r="AK12" s="213">
        <f>AM12/2</f>
        <v>423883.54500000004</v>
      </c>
      <c r="AL12" s="213">
        <f>AM12/2</f>
        <v>423883.54500000004</v>
      </c>
      <c r="AM12" s="213">
        <f>510000+AJ12</f>
        <v>847767.09000000008</v>
      </c>
      <c r="AN12" s="213">
        <f>AP12/2</f>
        <v>426116.45499999996</v>
      </c>
      <c r="AO12" s="213">
        <f>AP12/2</f>
        <v>426116.45499999996</v>
      </c>
      <c r="AP12" s="213">
        <f>AE12-AM12</f>
        <v>852232.90999999992</v>
      </c>
      <c r="AQ12" s="325">
        <f>AM12*100/AE12</f>
        <v>49.868652352941183</v>
      </c>
      <c r="AR12" s="208"/>
      <c r="AS12" s="208" t="s">
        <v>180</v>
      </c>
      <c r="AT12" s="216">
        <v>41141</v>
      </c>
      <c r="AU12" s="216">
        <v>41137</v>
      </c>
      <c r="AV12" s="216">
        <v>41300</v>
      </c>
      <c r="AW12" s="263" t="s">
        <v>183</v>
      </c>
      <c r="AX12" s="263"/>
      <c r="AY12" s="263"/>
      <c r="AZ12" s="208"/>
      <c r="BA12" s="287" t="s">
        <v>215</v>
      </c>
      <c r="BB12" s="486" t="s">
        <v>277</v>
      </c>
      <c r="BC12" s="487"/>
      <c r="BD12" s="487"/>
      <c r="BE12" s="487"/>
      <c r="BF12" s="487"/>
      <c r="BG12" s="487"/>
      <c r="BH12" s="487"/>
      <c r="BI12" s="488"/>
    </row>
    <row r="13" spans="1:63" s="276" customFormat="1" ht="159" customHeight="1" x14ac:dyDescent="0.2">
      <c r="A13" s="265">
        <v>114</v>
      </c>
      <c r="B13" s="266">
        <v>17</v>
      </c>
      <c r="C13" s="266">
        <v>18</v>
      </c>
      <c r="D13" s="265">
        <v>2</v>
      </c>
      <c r="E13" s="266">
        <v>2</v>
      </c>
      <c r="F13" s="267" t="s">
        <v>193</v>
      </c>
      <c r="G13" s="267" t="s">
        <v>194</v>
      </c>
      <c r="H13" s="266">
        <v>2011</v>
      </c>
      <c r="I13" s="266" t="s">
        <v>179</v>
      </c>
      <c r="J13" s="269">
        <v>59</v>
      </c>
      <c r="K13" s="269">
        <v>74</v>
      </c>
      <c r="L13" s="269">
        <f t="shared" si="0"/>
        <v>133</v>
      </c>
      <c r="M13" s="269">
        <v>0</v>
      </c>
      <c r="N13" s="269">
        <v>0</v>
      </c>
      <c r="O13" s="269">
        <v>0</v>
      </c>
      <c r="P13" s="270">
        <f t="shared" si="1"/>
        <v>133</v>
      </c>
      <c r="Q13" s="269">
        <v>1</v>
      </c>
      <c r="R13" s="269">
        <v>133</v>
      </c>
      <c r="S13" s="269">
        <v>133</v>
      </c>
      <c r="T13" s="269">
        <v>15</v>
      </c>
      <c r="U13" s="266">
        <v>0</v>
      </c>
      <c r="V13" s="271">
        <v>0</v>
      </c>
      <c r="W13" s="271">
        <v>0</v>
      </c>
      <c r="X13" s="266">
        <v>300</v>
      </c>
      <c r="Y13" s="268">
        <v>300</v>
      </c>
      <c r="Z13" s="268">
        <f>X13-Y13</f>
        <v>0</v>
      </c>
      <c r="AA13" s="266"/>
      <c r="AB13" s="272">
        <v>1</v>
      </c>
      <c r="AC13" s="271">
        <f>AE13/2</f>
        <v>2100000</v>
      </c>
      <c r="AD13" s="271">
        <f>AE13/2</f>
        <v>2100000</v>
      </c>
      <c r="AE13" s="271">
        <v>4200000</v>
      </c>
      <c r="AF13" s="273">
        <v>0</v>
      </c>
      <c r="AG13" s="273">
        <v>0</v>
      </c>
      <c r="AH13" s="273"/>
      <c r="AI13" s="273"/>
      <c r="AJ13" s="273"/>
      <c r="AK13" s="271">
        <v>2045026.02</v>
      </c>
      <c r="AL13" s="271">
        <v>2045026.02</v>
      </c>
      <c r="AM13" s="271">
        <v>4090052.04</v>
      </c>
      <c r="AN13" s="271">
        <v>54973.979999999981</v>
      </c>
      <c r="AO13" s="271">
        <v>54973.979999999981</v>
      </c>
      <c r="AP13" s="271">
        <v>109947.95999999996</v>
      </c>
      <c r="AQ13" s="274">
        <f>AM13/AE13</f>
        <v>0.9738219142857143</v>
      </c>
      <c r="AR13" s="271" t="s">
        <v>101</v>
      </c>
      <c r="AS13" s="266" t="s">
        <v>102</v>
      </c>
      <c r="AT13" s="275">
        <v>40924</v>
      </c>
      <c r="AU13" s="275">
        <v>40924</v>
      </c>
      <c r="AV13" s="275">
        <v>41043</v>
      </c>
      <c r="AW13" s="275">
        <v>41043</v>
      </c>
      <c r="AX13" s="275">
        <v>41137</v>
      </c>
      <c r="AY13" s="266" t="s">
        <v>195</v>
      </c>
      <c r="AZ13" s="266" t="s">
        <v>196</v>
      </c>
      <c r="BA13" s="315" t="s">
        <v>214</v>
      </c>
    </row>
    <row r="14" spans="1:63" s="206" customFormat="1" ht="93" customHeight="1" x14ac:dyDescent="0.2">
      <c r="A14" s="207">
        <v>115</v>
      </c>
      <c r="B14" s="208">
        <v>17</v>
      </c>
      <c r="C14" s="208">
        <v>18</v>
      </c>
      <c r="D14" s="207">
        <v>2</v>
      </c>
      <c r="E14" s="208">
        <v>3</v>
      </c>
      <c r="F14" s="209" t="s">
        <v>184</v>
      </c>
      <c r="G14" s="209" t="s">
        <v>185</v>
      </c>
      <c r="H14" s="208">
        <v>2011</v>
      </c>
      <c r="I14" s="208" t="s">
        <v>179</v>
      </c>
      <c r="J14" s="211">
        <v>812</v>
      </c>
      <c r="K14" s="211">
        <v>627</v>
      </c>
      <c r="L14" s="211">
        <f t="shared" si="0"/>
        <v>1439</v>
      </c>
      <c r="M14" s="211">
        <v>26</v>
      </c>
      <c r="N14" s="211">
        <v>9</v>
      </c>
      <c r="O14" s="211">
        <f>+M14+N14</f>
        <v>35</v>
      </c>
      <c r="P14" s="212">
        <f t="shared" si="1"/>
        <v>1474</v>
      </c>
      <c r="Q14" s="211">
        <v>1</v>
      </c>
      <c r="R14" s="211">
        <v>1474</v>
      </c>
      <c r="S14" s="211">
        <v>1474</v>
      </c>
      <c r="T14" s="211">
        <v>21</v>
      </c>
      <c r="U14" s="208">
        <v>14</v>
      </c>
      <c r="V14" s="213">
        <v>458483.56049999996</v>
      </c>
      <c r="W14" s="213">
        <v>851469.46950000012</v>
      </c>
      <c r="X14" s="210">
        <v>108</v>
      </c>
      <c r="Y14" s="210">
        <v>108</v>
      </c>
      <c r="Z14" s="210">
        <f>+X14-Y14</f>
        <v>0</v>
      </c>
      <c r="AA14" s="208">
        <v>131</v>
      </c>
      <c r="AB14" s="214">
        <v>0.72</v>
      </c>
      <c r="AC14" s="213">
        <v>840000</v>
      </c>
      <c r="AD14" s="213">
        <v>840000</v>
      </c>
      <c r="AE14" s="213">
        <v>1680000</v>
      </c>
      <c r="AF14" s="215">
        <v>0</v>
      </c>
      <c r="AG14" s="215">
        <v>0</v>
      </c>
      <c r="AH14" s="215">
        <v>162351.79</v>
      </c>
      <c r="AI14" s="215"/>
      <c r="AJ14" s="215">
        <f>AF14+AG14+AH14+AI14</f>
        <v>162351.79</v>
      </c>
      <c r="AK14" s="213">
        <f>AM14/2</f>
        <v>724111.91</v>
      </c>
      <c r="AL14" s="213">
        <f>AM14/2</f>
        <v>724111.91</v>
      </c>
      <c r="AM14" s="213">
        <f>1285872.03+AJ14</f>
        <v>1448223.82</v>
      </c>
      <c r="AN14" s="213">
        <f>AP14/2</f>
        <v>115888.08999999997</v>
      </c>
      <c r="AO14" s="213">
        <f>AP14/2</f>
        <v>115888.08999999997</v>
      </c>
      <c r="AP14" s="213">
        <f>AE14-AM14</f>
        <v>231776.17999999993</v>
      </c>
      <c r="AQ14" s="326">
        <f>AM14*100/AE14</f>
        <v>86.203798809523803</v>
      </c>
      <c r="AR14" s="218"/>
      <c r="AS14" s="208" t="s">
        <v>180</v>
      </c>
      <c r="AT14" s="216">
        <v>41141</v>
      </c>
      <c r="AU14" s="216">
        <v>41137</v>
      </c>
      <c r="AV14" s="216">
        <v>41300</v>
      </c>
      <c r="AW14" s="262" t="s">
        <v>183</v>
      </c>
      <c r="AX14" s="262"/>
      <c r="AY14" s="262"/>
      <c r="AZ14" s="208"/>
      <c r="BA14" s="287" t="s">
        <v>215</v>
      </c>
      <c r="BB14" s="473" t="s">
        <v>285</v>
      </c>
      <c r="BC14" s="474"/>
      <c r="BD14" s="474"/>
      <c r="BE14" s="474"/>
      <c r="BF14" s="474"/>
      <c r="BG14" s="474"/>
      <c r="BH14" s="474"/>
      <c r="BI14" s="475"/>
      <c r="BK14" s="340"/>
    </row>
    <row r="15" spans="1:63" s="206" customFormat="1" ht="62.25" customHeight="1" x14ac:dyDescent="0.2">
      <c r="A15" s="207">
        <v>116</v>
      </c>
      <c r="B15" s="208">
        <v>17</v>
      </c>
      <c r="C15" s="208">
        <v>18</v>
      </c>
      <c r="D15" s="207">
        <v>2</v>
      </c>
      <c r="E15" s="208">
        <v>4</v>
      </c>
      <c r="F15" s="209" t="s">
        <v>186</v>
      </c>
      <c r="G15" s="209" t="s">
        <v>187</v>
      </c>
      <c r="H15" s="208">
        <v>2011</v>
      </c>
      <c r="I15" s="208" t="s">
        <v>179</v>
      </c>
      <c r="J15" s="211">
        <v>812</v>
      </c>
      <c r="K15" s="211">
        <v>627</v>
      </c>
      <c r="L15" s="211">
        <f t="shared" si="0"/>
        <v>1439</v>
      </c>
      <c r="M15" s="211">
        <v>26</v>
      </c>
      <c r="N15" s="211">
        <v>9</v>
      </c>
      <c r="O15" s="211">
        <f>+M15+N15</f>
        <v>35</v>
      </c>
      <c r="P15" s="212">
        <f t="shared" si="1"/>
        <v>1474</v>
      </c>
      <c r="Q15" s="211">
        <v>1</v>
      </c>
      <c r="R15" s="211">
        <v>1474</v>
      </c>
      <c r="S15" s="211">
        <v>1474</v>
      </c>
      <c r="T15" s="211">
        <v>21</v>
      </c>
      <c r="U15" s="208">
        <v>2</v>
      </c>
      <c r="V15" s="213">
        <v>62999.999999999993</v>
      </c>
      <c r="W15" s="213">
        <v>117000</v>
      </c>
      <c r="X15" s="210">
        <v>60</v>
      </c>
      <c r="Y15" s="210">
        <v>30</v>
      </c>
      <c r="Z15" s="210">
        <v>0</v>
      </c>
      <c r="AA15" s="208">
        <v>16</v>
      </c>
      <c r="AB15" s="214">
        <v>0.85</v>
      </c>
      <c r="AC15" s="213">
        <v>300000</v>
      </c>
      <c r="AD15" s="213">
        <v>300000</v>
      </c>
      <c r="AE15" s="213">
        <v>600000</v>
      </c>
      <c r="AF15" s="215">
        <v>0</v>
      </c>
      <c r="AG15" s="215">
        <v>0</v>
      </c>
      <c r="AH15" s="215">
        <v>51240.03</v>
      </c>
      <c r="AI15" s="215"/>
      <c r="AJ15" s="215">
        <f>AF15+AG15+AH15+AI15</f>
        <v>51240.03</v>
      </c>
      <c r="AK15" s="213">
        <f>AM15/2</f>
        <v>300000</v>
      </c>
      <c r="AL15" s="213">
        <f>AM15/2</f>
        <v>300000</v>
      </c>
      <c r="AM15" s="213">
        <f>548759.97+AJ15</f>
        <v>600000</v>
      </c>
      <c r="AN15" s="213">
        <v>0</v>
      </c>
      <c r="AO15" s="213">
        <v>0</v>
      </c>
      <c r="AP15" s="213">
        <f>AE15-AM15</f>
        <v>0</v>
      </c>
      <c r="AQ15" s="217">
        <f t="shared" ref="AQ15:AQ22" si="2">AM15/AE15</f>
        <v>1</v>
      </c>
      <c r="AR15" s="218"/>
      <c r="AS15" s="208" t="s">
        <v>180</v>
      </c>
      <c r="AT15" s="216">
        <v>41141</v>
      </c>
      <c r="AU15" s="216">
        <v>41137</v>
      </c>
      <c r="AV15" s="216">
        <v>41300</v>
      </c>
      <c r="AW15" s="262" t="s">
        <v>183</v>
      </c>
      <c r="AX15" s="262"/>
      <c r="AY15" s="262"/>
      <c r="AZ15" s="208"/>
      <c r="BA15" s="287" t="s">
        <v>216</v>
      </c>
      <c r="BB15" s="476" t="s">
        <v>286</v>
      </c>
      <c r="BC15" s="476"/>
      <c r="BD15" s="476"/>
      <c r="BE15" s="476"/>
      <c r="BF15" s="476"/>
      <c r="BG15" s="476"/>
      <c r="BH15" s="476"/>
      <c r="BI15" s="476"/>
      <c r="BJ15" s="341"/>
      <c r="BK15" s="339"/>
    </row>
    <row r="16" spans="1:63" s="206" customFormat="1" ht="52.5" customHeight="1" x14ac:dyDescent="0.2">
      <c r="A16" s="207">
        <v>117</v>
      </c>
      <c r="B16" s="208">
        <v>17</v>
      </c>
      <c r="C16" s="208">
        <v>18</v>
      </c>
      <c r="D16" s="207">
        <v>2</v>
      </c>
      <c r="E16" s="208">
        <v>5</v>
      </c>
      <c r="F16" s="209" t="s">
        <v>188</v>
      </c>
      <c r="G16" s="209" t="s">
        <v>189</v>
      </c>
      <c r="H16" s="208">
        <v>2011</v>
      </c>
      <c r="I16" s="208" t="s">
        <v>179</v>
      </c>
      <c r="J16" s="211">
        <v>812</v>
      </c>
      <c r="K16" s="211">
        <v>627</v>
      </c>
      <c r="L16" s="211">
        <f>+J16+K16</f>
        <v>1439</v>
      </c>
      <c r="M16" s="211">
        <v>26</v>
      </c>
      <c r="N16" s="211">
        <v>9</v>
      </c>
      <c r="O16" s="211">
        <f>+M16+N16</f>
        <v>35</v>
      </c>
      <c r="P16" s="212">
        <f t="shared" si="1"/>
        <v>1474</v>
      </c>
      <c r="Q16" s="211">
        <v>1</v>
      </c>
      <c r="R16" s="211">
        <v>1474</v>
      </c>
      <c r="S16" s="211">
        <v>1474</v>
      </c>
      <c r="T16" s="211">
        <v>21</v>
      </c>
      <c r="U16" s="208">
        <v>4</v>
      </c>
      <c r="V16" s="219">
        <v>138600</v>
      </c>
      <c r="W16" s="219">
        <v>257400</v>
      </c>
      <c r="X16" s="210">
        <v>132</v>
      </c>
      <c r="Y16" s="210">
        <v>270</v>
      </c>
      <c r="Z16" s="210">
        <v>0</v>
      </c>
      <c r="AA16" s="208">
        <v>51</v>
      </c>
      <c r="AB16" s="214">
        <v>0.85</v>
      </c>
      <c r="AC16" s="213">
        <v>660000</v>
      </c>
      <c r="AD16" s="213">
        <v>660000</v>
      </c>
      <c r="AE16" s="213">
        <v>1320000</v>
      </c>
      <c r="AF16" s="215">
        <v>0</v>
      </c>
      <c r="AG16" s="215">
        <v>0</v>
      </c>
      <c r="AH16" s="215">
        <v>924000</v>
      </c>
      <c r="AI16" s="215"/>
      <c r="AJ16" s="215">
        <f>AF16+AG16+AH16+AI16</f>
        <v>924000</v>
      </c>
      <c r="AK16" s="213">
        <v>198000</v>
      </c>
      <c r="AL16" s="213">
        <v>198000</v>
      </c>
      <c r="AM16" s="213">
        <f>396000+AJ16</f>
        <v>1320000</v>
      </c>
      <c r="AN16" s="213">
        <v>0</v>
      </c>
      <c r="AO16" s="213">
        <v>0</v>
      </c>
      <c r="AP16" s="213">
        <f>AE16-AM16</f>
        <v>0</v>
      </c>
      <c r="AQ16" s="217">
        <f t="shared" si="2"/>
        <v>1</v>
      </c>
      <c r="AR16" s="218"/>
      <c r="AS16" s="208" t="s">
        <v>180</v>
      </c>
      <c r="AT16" s="216">
        <v>41141</v>
      </c>
      <c r="AU16" s="216">
        <v>41137</v>
      </c>
      <c r="AV16" s="216">
        <v>41300</v>
      </c>
      <c r="AW16" s="262" t="s">
        <v>183</v>
      </c>
      <c r="AX16" s="262"/>
      <c r="AY16" s="262"/>
      <c r="AZ16" s="208"/>
      <c r="BA16" s="287" t="s">
        <v>217</v>
      </c>
      <c r="BB16" s="476" t="s">
        <v>276</v>
      </c>
      <c r="BC16" s="476"/>
      <c r="BD16" s="476"/>
      <c r="BE16" s="476"/>
      <c r="BF16" s="476"/>
      <c r="BG16" s="476"/>
      <c r="BH16" s="476"/>
      <c r="BI16" s="476"/>
    </row>
    <row r="17" spans="1:62" s="10" customFormat="1" ht="74.25" customHeight="1" x14ac:dyDescent="0.2">
      <c r="A17" s="189">
        <v>118</v>
      </c>
      <c r="B17" s="189">
        <v>17</v>
      </c>
      <c r="C17" s="192">
        <v>18</v>
      </c>
      <c r="D17" s="231">
        <v>3</v>
      </c>
      <c r="E17" s="190"/>
      <c r="F17" s="221" t="s">
        <v>197</v>
      </c>
      <c r="G17" s="60" t="s">
        <v>198</v>
      </c>
      <c r="H17" s="192">
        <v>2011</v>
      </c>
      <c r="I17" s="191" t="s">
        <v>179</v>
      </c>
      <c r="J17" s="222">
        <v>244</v>
      </c>
      <c r="K17" s="222">
        <v>212</v>
      </c>
      <c r="L17" s="222">
        <f>+J17+K17</f>
        <v>456</v>
      </c>
      <c r="M17" s="223">
        <v>0</v>
      </c>
      <c r="N17" s="223">
        <v>0</v>
      </c>
      <c r="O17" s="223">
        <v>0</v>
      </c>
      <c r="P17" s="223">
        <f t="shared" si="1"/>
        <v>456</v>
      </c>
      <c r="Q17" s="224">
        <v>1</v>
      </c>
      <c r="R17" s="225">
        <v>456</v>
      </c>
      <c r="S17" s="225">
        <v>456</v>
      </c>
      <c r="T17" s="223">
        <v>21</v>
      </c>
      <c r="U17" s="193">
        <f>SUM(U18:U20)</f>
        <v>8</v>
      </c>
      <c r="V17" s="200">
        <f>SUM(V18:V20)</f>
        <v>123014.3075</v>
      </c>
      <c r="W17" s="200">
        <f>SUM(W18:W20)</f>
        <v>228455.14250000002</v>
      </c>
      <c r="X17" s="194">
        <f>+X18</f>
        <v>144</v>
      </c>
      <c r="Y17" s="194">
        <f>+Y18</f>
        <v>144</v>
      </c>
      <c r="Z17" s="232">
        <f>X17-Y17</f>
        <v>0</v>
      </c>
      <c r="AA17" s="127">
        <v>24</v>
      </c>
      <c r="AB17" s="130">
        <f>+Y17/X17</f>
        <v>1</v>
      </c>
      <c r="AC17" s="227">
        <v>305367</v>
      </c>
      <c r="AD17" s="227">
        <v>305367</v>
      </c>
      <c r="AE17" s="227">
        <v>610734</v>
      </c>
      <c r="AF17" s="233">
        <f>SUM(AF18:AF20)</f>
        <v>0</v>
      </c>
      <c r="AG17" s="233">
        <f>SUM(AG18:AG20)</f>
        <v>0</v>
      </c>
      <c r="AH17" s="233">
        <f t="shared" ref="AH17:AI17" si="3">SUM(AH18:AH20)</f>
        <v>0</v>
      </c>
      <c r="AI17" s="233">
        <f t="shared" si="3"/>
        <v>0</v>
      </c>
      <c r="AJ17" s="233">
        <f>AF17+AG17+AH17+AI17</f>
        <v>0</v>
      </c>
      <c r="AK17" s="228">
        <v>175734.72500000001</v>
      </c>
      <c r="AL17" s="228">
        <v>175734.72500000001</v>
      </c>
      <c r="AM17" s="228">
        <v>351469.45</v>
      </c>
      <c r="AN17" s="228">
        <v>129632.27499999999</v>
      </c>
      <c r="AO17" s="228">
        <v>129632.27499999999</v>
      </c>
      <c r="AP17" s="228">
        <v>259264.55</v>
      </c>
      <c r="AQ17" s="327">
        <f>AM17*100/AE17</f>
        <v>57.548695504098347</v>
      </c>
      <c r="AR17" s="228">
        <f>SUBTOTAL(9,AR18:AR20)</f>
        <v>0</v>
      </c>
      <c r="AS17" s="191" t="s">
        <v>180</v>
      </c>
      <c r="AT17" s="235">
        <v>41099</v>
      </c>
      <c r="AU17" s="235">
        <v>41099</v>
      </c>
      <c r="AV17" s="236">
        <v>41158</v>
      </c>
      <c r="AW17" s="288"/>
      <c r="AX17" s="264"/>
      <c r="AY17" s="263"/>
      <c r="AZ17" s="208"/>
    </row>
    <row r="18" spans="1:62" s="276" customFormat="1" ht="63" x14ac:dyDescent="0.2">
      <c r="A18" s="265">
        <v>119</v>
      </c>
      <c r="B18" s="266">
        <v>17</v>
      </c>
      <c r="C18" s="266">
        <v>18</v>
      </c>
      <c r="D18" s="265">
        <v>3</v>
      </c>
      <c r="E18" s="266">
        <v>1</v>
      </c>
      <c r="F18" s="267" t="s">
        <v>201</v>
      </c>
      <c r="G18" s="267" t="s">
        <v>202</v>
      </c>
      <c r="H18" s="266">
        <v>2011</v>
      </c>
      <c r="I18" s="266" t="s">
        <v>179</v>
      </c>
      <c r="J18" s="269">
        <v>244</v>
      </c>
      <c r="K18" s="269">
        <v>212</v>
      </c>
      <c r="L18" s="269">
        <f>+J18+K18</f>
        <v>456</v>
      </c>
      <c r="M18" s="269">
        <v>0</v>
      </c>
      <c r="N18" s="269">
        <v>0</v>
      </c>
      <c r="O18" s="269">
        <v>0</v>
      </c>
      <c r="P18" s="270">
        <f t="shared" si="1"/>
        <v>456</v>
      </c>
      <c r="Q18" s="269">
        <v>1</v>
      </c>
      <c r="R18" s="269">
        <v>456</v>
      </c>
      <c r="S18" s="269">
        <v>456</v>
      </c>
      <c r="T18" s="269">
        <v>21</v>
      </c>
      <c r="U18" s="266">
        <v>8</v>
      </c>
      <c r="V18" s="277">
        <v>123014.3075</v>
      </c>
      <c r="W18" s="277">
        <v>228455.14250000002</v>
      </c>
      <c r="X18" s="268">
        <v>144</v>
      </c>
      <c r="Y18" s="268">
        <v>144</v>
      </c>
      <c r="Z18" s="268">
        <f>X18-Y18</f>
        <v>0</v>
      </c>
      <c r="AA18" s="266"/>
      <c r="AB18" s="272">
        <v>0</v>
      </c>
      <c r="AC18" s="271">
        <v>179800</v>
      </c>
      <c r="AD18" s="271">
        <v>179800</v>
      </c>
      <c r="AE18" s="271">
        <v>359600</v>
      </c>
      <c r="AF18" s="273"/>
      <c r="AG18" s="273"/>
      <c r="AH18" s="273"/>
      <c r="AI18" s="273"/>
      <c r="AJ18" s="273"/>
      <c r="AK18" s="271">
        <v>175734.72500000001</v>
      </c>
      <c r="AL18" s="271">
        <v>175734.72500000001</v>
      </c>
      <c r="AM18" s="271">
        <v>351469.45</v>
      </c>
      <c r="AN18" s="271">
        <v>4065.2749999999942</v>
      </c>
      <c r="AO18" s="271">
        <v>4065.2749999999942</v>
      </c>
      <c r="AP18" s="271">
        <v>8130.5499999999902</v>
      </c>
      <c r="AQ18" s="274">
        <f t="shared" si="2"/>
        <v>0.97739001668520586</v>
      </c>
      <c r="AR18" s="266" t="s">
        <v>101</v>
      </c>
      <c r="AS18" s="266" t="s">
        <v>203</v>
      </c>
      <c r="AT18" s="275">
        <v>41099</v>
      </c>
      <c r="AU18" s="275">
        <v>41099</v>
      </c>
      <c r="AV18" s="278">
        <v>41158</v>
      </c>
      <c r="AW18" s="278">
        <v>41158</v>
      </c>
      <c r="AX18" s="275">
        <v>41374</v>
      </c>
      <c r="AY18" s="267" t="s">
        <v>199</v>
      </c>
      <c r="AZ18" s="266" t="s">
        <v>200</v>
      </c>
      <c r="BA18" s="281" t="s">
        <v>214</v>
      </c>
    </row>
    <row r="19" spans="1:62" s="10" customFormat="1" ht="33.75" customHeight="1" x14ac:dyDescent="0.2">
      <c r="A19" s="237">
        <v>120</v>
      </c>
      <c r="B19" s="238">
        <v>17</v>
      </c>
      <c r="C19" s="238">
        <v>18</v>
      </c>
      <c r="D19" s="237">
        <v>3</v>
      </c>
      <c r="E19" s="238">
        <v>2</v>
      </c>
      <c r="F19" s="99" t="s">
        <v>204</v>
      </c>
      <c r="G19" s="161" t="s">
        <v>205</v>
      </c>
      <c r="H19" s="239">
        <v>2011</v>
      </c>
      <c r="I19" s="238" t="s">
        <v>179</v>
      </c>
      <c r="J19" s="241">
        <v>244</v>
      </c>
      <c r="K19" s="241">
        <v>212</v>
      </c>
      <c r="L19" s="242">
        <f>+J19+K19</f>
        <v>456</v>
      </c>
      <c r="M19" s="243">
        <v>0</v>
      </c>
      <c r="N19" s="243">
        <v>0</v>
      </c>
      <c r="O19" s="243">
        <v>0</v>
      </c>
      <c r="P19" s="104">
        <f t="shared" si="1"/>
        <v>456</v>
      </c>
      <c r="Q19" s="244">
        <v>1</v>
      </c>
      <c r="R19" s="245">
        <v>456</v>
      </c>
      <c r="S19" s="245">
        <v>456</v>
      </c>
      <c r="T19" s="243">
        <v>21</v>
      </c>
      <c r="U19" s="240">
        <v>0</v>
      </c>
      <c r="V19" s="246">
        <v>0</v>
      </c>
      <c r="W19" s="246">
        <v>0</v>
      </c>
      <c r="X19" s="247" t="s">
        <v>206</v>
      </c>
      <c r="Y19" s="247" t="s">
        <v>206</v>
      </c>
      <c r="Z19" s="247" t="s">
        <v>206</v>
      </c>
      <c r="AA19" s="137">
        <v>11</v>
      </c>
      <c r="AB19" s="342">
        <v>1</v>
      </c>
      <c r="AC19" s="144">
        <v>62659</v>
      </c>
      <c r="AD19" s="144">
        <v>62659</v>
      </c>
      <c r="AE19" s="248">
        <v>125318</v>
      </c>
      <c r="AF19" s="100">
        <v>0</v>
      </c>
      <c r="AG19" s="100">
        <v>0</v>
      </c>
      <c r="AH19" s="100">
        <v>0</v>
      </c>
      <c r="AI19" s="100"/>
      <c r="AJ19" s="100">
        <v>0</v>
      </c>
      <c r="AK19" s="144">
        <v>0</v>
      </c>
      <c r="AL19" s="144">
        <v>0</v>
      </c>
      <c r="AM19" s="144">
        <v>0</v>
      </c>
      <c r="AN19" s="144">
        <v>62659</v>
      </c>
      <c r="AO19" s="144">
        <v>62659</v>
      </c>
      <c r="AP19" s="144">
        <v>125318</v>
      </c>
      <c r="AQ19" s="249">
        <f t="shared" si="2"/>
        <v>0</v>
      </c>
      <c r="AR19" s="97" t="s">
        <v>207</v>
      </c>
      <c r="AS19" s="97" t="s">
        <v>180</v>
      </c>
      <c r="AT19" s="250">
        <v>41450</v>
      </c>
      <c r="AU19" s="250">
        <v>41450</v>
      </c>
      <c r="AV19" s="250">
        <v>41453</v>
      </c>
      <c r="AW19" s="289" t="s">
        <v>183</v>
      </c>
      <c r="AX19" s="285"/>
      <c r="AY19" s="285"/>
      <c r="AZ19" s="251" t="s">
        <v>257</v>
      </c>
      <c r="BA19" s="471" t="s">
        <v>275</v>
      </c>
      <c r="BB19" s="472"/>
      <c r="BC19" s="472"/>
      <c r="BD19" s="472"/>
      <c r="BE19" s="472"/>
      <c r="BF19" s="472"/>
      <c r="BG19" s="472"/>
      <c r="BH19" s="472"/>
      <c r="BI19" s="472"/>
      <c r="BJ19" s="472"/>
    </row>
    <row r="20" spans="1:62" s="177" customFormat="1" ht="22.5" x14ac:dyDescent="0.2">
      <c r="A20" s="98">
        <v>121</v>
      </c>
      <c r="B20" s="97">
        <v>17</v>
      </c>
      <c r="C20" s="97">
        <v>18</v>
      </c>
      <c r="D20" s="103">
        <v>3</v>
      </c>
      <c r="E20" s="97">
        <v>3</v>
      </c>
      <c r="F20" s="99" t="s">
        <v>208</v>
      </c>
      <c r="G20" s="99" t="s">
        <v>208</v>
      </c>
      <c r="H20" s="252">
        <v>2011</v>
      </c>
      <c r="I20" s="97" t="s">
        <v>179</v>
      </c>
      <c r="J20" s="242">
        <v>244</v>
      </c>
      <c r="K20" s="242">
        <v>212</v>
      </c>
      <c r="L20" s="242">
        <f>+J20+K20</f>
        <v>456</v>
      </c>
      <c r="M20" s="253">
        <v>0</v>
      </c>
      <c r="N20" s="253">
        <v>0</v>
      </c>
      <c r="O20" s="253">
        <v>0</v>
      </c>
      <c r="P20" s="104">
        <f t="shared" si="1"/>
        <v>456</v>
      </c>
      <c r="Q20" s="164">
        <v>1</v>
      </c>
      <c r="R20" s="164">
        <v>456</v>
      </c>
      <c r="S20" s="164">
        <v>456</v>
      </c>
      <c r="T20" s="253">
        <v>21</v>
      </c>
      <c r="U20" s="97">
        <v>0</v>
      </c>
      <c r="V20" s="254">
        <v>0</v>
      </c>
      <c r="W20" s="254">
        <v>0</v>
      </c>
      <c r="X20" s="255" t="s">
        <v>206</v>
      </c>
      <c r="Y20" s="255" t="s">
        <v>206</v>
      </c>
      <c r="Z20" s="255" t="s">
        <v>206</v>
      </c>
      <c r="AA20" s="137">
        <v>477</v>
      </c>
      <c r="AB20" s="342">
        <v>1</v>
      </c>
      <c r="AC20" s="144">
        <v>62908</v>
      </c>
      <c r="AD20" s="144">
        <v>62908</v>
      </c>
      <c r="AE20" s="144">
        <v>125816</v>
      </c>
      <c r="AF20" s="100">
        <v>0</v>
      </c>
      <c r="AG20" s="100">
        <v>0</v>
      </c>
      <c r="AH20" s="100">
        <v>0</v>
      </c>
      <c r="AI20" s="100"/>
      <c r="AJ20" s="100">
        <v>0</v>
      </c>
      <c r="AK20" s="144">
        <v>0</v>
      </c>
      <c r="AL20" s="144">
        <v>0</v>
      </c>
      <c r="AM20" s="144">
        <v>0</v>
      </c>
      <c r="AN20" s="144">
        <v>62908</v>
      </c>
      <c r="AO20" s="144">
        <v>62908</v>
      </c>
      <c r="AP20" s="144">
        <v>125816</v>
      </c>
      <c r="AQ20" s="249">
        <f t="shared" si="2"/>
        <v>0</v>
      </c>
      <c r="AR20" s="97" t="s">
        <v>207</v>
      </c>
      <c r="AS20" s="97" t="s">
        <v>180</v>
      </c>
      <c r="AT20" s="250">
        <v>41450</v>
      </c>
      <c r="AU20" s="250">
        <v>41450</v>
      </c>
      <c r="AV20" s="250">
        <v>41453</v>
      </c>
      <c r="AW20" s="289" t="s">
        <v>183</v>
      </c>
      <c r="AX20" s="290"/>
      <c r="AY20" s="290"/>
      <c r="AZ20" s="251"/>
      <c r="BA20" s="472"/>
      <c r="BB20" s="472"/>
      <c r="BC20" s="472"/>
      <c r="BD20" s="472"/>
      <c r="BE20" s="472"/>
      <c r="BF20" s="472"/>
      <c r="BG20" s="472"/>
      <c r="BH20" s="472"/>
      <c r="BI20" s="472"/>
      <c r="BJ20" s="472"/>
    </row>
    <row r="21" spans="1:62" s="10" customFormat="1" ht="70.5" customHeight="1" x14ac:dyDescent="0.2">
      <c r="A21" s="191">
        <v>122</v>
      </c>
      <c r="B21" s="191">
        <v>17</v>
      </c>
      <c r="C21" s="191">
        <v>18</v>
      </c>
      <c r="D21" s="190">
        <v>4</v>
      </c>
      <c r="E21" s="191">
        <v>1</v>
      </c>
      <c r="F21" s="60" t="s">
        <v>209</v>
      </c>
      <c r="G21" s="67" t="s">
        <v>210</v>
      </c>
      <c r="H21" s="192">
        <v>2011</v>
      </c>
      <c r="I21" s="191" t="s">
        <v>179</v>
      </c>
      <c r="J21" s="222">
        <v>65</v>
      </c>
      <c r="K21" s="222">
        <v>67</v>
      </c>
      <c r="L21" s="222">
        <f>J21+K21</f>
        <v>132</v>
      </c>
      <c r="M21" s="223">
        <v>0</v>
      </c>
      <c r="N21" s="223">
        <v>0</v>
      </c>
      <c r="O21" s="223">
        <f>M21+N21</f>
        <v>0</v>
      </c>
      <c r="P21" s="223">
        <f t="shared" si="1"/>
        <v>132</v>
      </c>
      <c r="Q21" s="224">
        <v>0</v>
      </c>
      <c r="R21" s="225">
        <v>132</v>
      </c>
      <c r="S21" s="225">
        <v>132</v>
      </c>
      <c r="T21" s="223">
        <v>5</v>
      </c>
      <c r="U21" s="66">
        <v>0</v>
      </c>
      <c r="V21" s="233">
        <v>0</v>
      </c>
      <c r="W21" s="233">
        <v>0</v>
      </c>
      <c r="X21" s="198">
        <f>77+80</f>
        <v>157</v>
      </c>
      <c r="Y21" s="198">
        <v>112.74</v>
      </c>
      <c r="Z21" s="199">
        <v>44.26</v>
      </c>
      <c r="AA21" s="127">
        <v>8</v>
      </c>
      <c r="AB21" s="226">
        <v>0.86</v>
      </c>
      <c r="AC21" s="128">
        <v>36495</v>
      </c>
      <c r="AD21" s="128">
        <v>36495</v>
      </c>
      <c r="AE21" s="128">
        <v>72990</v>
      </c>
      <c r="AF21" s="61">
        <v>0</v>
      </c>
      <c r="AG21" s="61">
        <v>0</v>
      </c>
      <c r="AH21" s="61">
        <v>0</v>
      </c>
      <c r="AI21" s="61"/>
      <c r="AJ21" s="61">
        <f>AF21+AG21+AH21+AI21</f>
        <v>0</v>
      </c>
      <c r="AK21" s="128">
        <v>0</v>
      </c>
      <c r="AL21" s="128">
        <v>0</v>
      </c>
      <c r="AM21" s="128">
        <v>0</v>
      </c>
      <c r="AN21" s="128">
        <v>36495</v>
      </c>
      <c r="AO21" s="128">
        <v>36495</v>
      </c>
      <c r="AP21" s="128">
        <v>72990</v>
      </c>
      <c r="AQ21" s="234">
        <f t="shared" si="2"/>
        <v>0</v>
      </c>
      <c r="AR21" s="66" t="s">
        <v>207</v>
      </c>
      <c r="AS21" s="66" t="s">
        <v>172</v>
      </c>
      <c r="AT21" s="229">
        <v>41352</v>
      </c>
      <c r="AU21" s="229">
        <v>41352</v>
      </c>
      <c r="AV21" s="229">
        <v>41423</v>
      </c>
      <c r="AW21" s="229" t="s">
        <v>183</v>
      </c>
      <c r="AX21" s="256"/>
      <c r="AY21" s="256"/>
      <c r="AZ21" s="256"/>
      <c r="BA21" s="287" t="s">
        <v>215</v>
      </c>
      <c r="BB21" s="469" t="s">
        <v>287</v>
      </c>
      <c r="BC21" s="470"/>
      <c r="BD21" s="470"/>
      <c r="BE21" s="470"/>
      <c r="BF21" s="470"/>
      <c r="BG21" s="470"/>
      <c r="BH21" s="470"/>
      <c r="BI21" s="470"/>
      <c r="BJ21" s="470"/>
    </row>
    <row r="22" spans="1:62" s="177" customFormat="1" ht="38.25" customHeight="1" x14ac:dyDescent="0.2">
      <c r="A22" s="58">
        <v>123</v>
      </c>
      <c r="B22" s="66">
        <v>17</v>
      </c>
      <c r="C22" s="66">
        <v>18</v>
      </c>
      <c r="D22" s="257">
        <v>5</v>
      </c>
      <c r="E22" s="66">
        <v>1</v>
      </c>
      <c r="F22" s="60" t="s">
        <v>211</v>
      </c>
      <c r="G22" s="67" t="s">
        <v>212</v>
      </c>
      <c r="H22" s="230">
        <v>2011</v>
      </c>
      <c r="I22" s="66" t="s">
        <v>179</v>
      </c>
      <c r="J22" s="258">
        <v>132</v>
      </c>
      <c r="K22" s="258">
        <v>214</v>
      </c>
      <c r="L22" s="258">
        <f>K22+J22</f>
        <v>346</v>
      </c>
      <c r="M22" s="259">
        <v>39</v>
      </c>
      <c r="N22" s="259">
        <v>36</v>
      </c>
      <c r="O22" s="259">
        <f>M22+N22</f>
        <v>75</v>
      </c>
      <c r="P22" s="223">
        <f t="shared" si="1"/>
        <v>421</v>
      </c>
      <c r="Q22" s="195">
        <v>0</v>
      </c>
      <c r="R22" s="195">
        <v>421</v>
      </c>
      <c r="S22" s="195">
        <v>421</v>
      </c>
      <c r="T22" s="259">
        <v>24</v>
      </c>
      <c r="U22" s="66">
        <v>0</v>
      </c>
      <c r="V22" s="233">
        <v>0</v>
      </c>
      <c r="W22" s="233">
        <v>0</v>
      </c>
      <c r="X22" s="198" t="s">
        <v>129</v>
      </c>
      <c r="Y22" s="198" t="s">
        <v>129</v>
      </c>
      <c r="Z22" s="199" t="s">
        <v>129</v>
      </c>
      <c r="AA22" s="127"/>
      <c r="AB22" s="226">
        <v>0</v>
      </c>
      <c r="AC22" s="128">
        <v>181200</v>
      </c>
      <c r="AD22" s="128">
        <v>181200</v>
      </c>
      <c r="AE22" s="128">
        <v>362400</v>
      </c>
      <c r="AF22" s="61">
        <v>0</v>
      </c>
      <c r="AG22" s="61"/>
      <c r="AH22" s="61"/>
      <c r="AI22" s="61"/>
      <c r="AJ22" s="61"/>
      <c r="AK22" s="128">
        <v>0</v>
      </c>
      <c r="AL22" s="128">
        <v>0</v>
      </c>
      <c r="AM22" s="128">
        <v>0</v>
      </c>
      <c r="AN22" s="128">
        <v>181200</v>
      </c>
      <c r="AO22" s="128">
        <v>181200</v>
      </c>
      <c r="AP22" s="128">
        <v>362400</v>
      </c>
      <c r="AQ22" s="234">
        <f t="shared" si="2"/>
        <v>0</v>
      </c>
      <c r="AR22" s="66" t="s">
        <v>114</v>
      </c>
      <c r="AS22" s="66" t="s">
        <v>213</v>
      </c>
      <c r="AT22" s="256"/>
      <c r="AU22" s="256"/>
      <c r="AV22" s="260"/>
      <c r="AW22" s="256"/>
      <c r="AX22" s="256"/>
      <c r="AY22" s="256"/>
      <c r="AZ22" s="256" t="s">
        <v>114</v>
      </c>
    </row>
    <row r="26" spans="1:62" s="292" customFormat="1" ht="23.25" customHeight="1" x14ac:dyDescent="0.3">
      <c r="A26" s="485" t="s">
        <v>243</v>
      </c>
      <c r="B26" s="485"/>
      <c r="C26" s="485"/>
      <c r="D26" s="485"/>
      <c r="E26" s="485"/>
      <c r="F26" s="485"/>
      <c r="G26" s="485"/>
      <c r="H26" s="485"/>
      <c r="I26" s="485"/>
      <c r="J26" s="485"/>
      <c r="L26" s="478" t="s">
        <v>278</v>
      </c>
      <c r="M26" s="479"/>
      <c r="N26" s="479"/>
      <c r="O26" s="479"/>
      <c r="P26" s="479"/>
      <c r="Q26" s="479"/>
      <c r="R26" s="479"/>
      <c r="S26" s="480"/>
    </row>
    <row r="27" spans="1:62" s="292" customFormat="1" ht="24" customHeight="1" x14ac:dyDescent="0.3">
      <c r="A27" s="485"/>
      <c r="B27" s="485"/>
      <c r="C27" s="485"/>
      <c r="D27" s="485"/>
      <c r="E27" s="485"/>
      <c r="F27" s="485"/>
      <c r="G27" s="485"/>
      <c r="H27" s="485"/>
      <c r="I27" s="485"/>
      <c r="J27" s="485"/>
      <c r="L27" s="481"/>
      <c r="M27" s="482"/>
      <c r="N27" s="482"/>
      <c r="O27" s="482"/>
      <c r="P27" s="482"/>
      <c r="Q27" s="482"/>
      <c r="R27" s="482"/>
      <c r="S27" s="483"/>
    </row>
    <row r="28" spans="1:62" ht="15.75" x14ac:dyDescent="0.25">
      <c r="A28" s="291"/>
      <c r="B28" s="291"/>
      <c r="C28" s="291"/>
      <c r="D28" s="291"/>
      <c r="E28" s="291"/>
      <c r="F28" s="291"/>
      <c r="G28" s="291"/>
      <c r="H28" s="291"/>
      <c r="I28" s="291"/>
      <c r="J28" s="291"/>
    </row>
    <row r="29" spans="1:62" ht="15.75" x14ac:dyDescent="0.25">
      <c r="A29" s="291"/>
      <c r="B29" s="291"/>
      <c r="C29" s="291"/>
      <c r="D29" s="291"/>
      <c r="E29" s="291"/>
      <c r="F29" s="291"/>
      <c r="G29" s="291"/>
      <c r="H29" s="291"/>
      <c r="I29" s="291"/>
      <c r="J29" s="291"/>
    </row>
    <row r="30" spans="1:62" ht="90" customHeight="1" x14ac:dyDescent="0.2">
      <c r="A30" s="485" t="s">
        <v>244</v>
      </c>
      <c r="B30" s="485"/>
      <c r="C30" s="485"/>
      <c r="D30" s="485"/>
      <c r="E30" s="485"/>
      <c r="F30" s="485"/>
      <c r="G30" s="485"/>
      <c r="H30" s="485"/>
      <c r="I30" s="485"/>
      <c r="J30" s="485"/>
      <c r="L30" s="348" t="s">
        <v>255</v>
      </c>
      <c r="M30" s="349"/>
      <c r="N30" s="349"/>
      <c r="O30" s="349"/>
      <c r="P30" s="349"/>
      <c r="Q30" s="349"/>
      <c r="R30" s="349"/>
      <c r="S30" s="350"/>
    </row>
    <row r="31" spans="1:62" ht="25.5" customHeight="1" x14ac:dyDescent="0.2">
      <c r="A31" s="485"/>
      <c r="B31" s="485"/>
      <c r="C31" s="485"/>
      <c r="D31" s="485"/>
      <c r="E31" s="485"/>
      <c r="F31" s="485"/>
      <c r="G31" s="485"/>
      <c r="H31" s="485"/>
      <c r="I31" s="485"/>
      <c r="J31" s="485"/>
      <c r="L31" s="354"/>
      <c r="M31" s="355"/>
      <c r="N31" s="355"/>
      <c r="O31" s="355"/>
      <c r="P31" s="355"/>
      <c r="Q31" s="355"/>
      <c r="R31" s="355"/>
      <c r="S31" s="356"/>
    </row>
    <row r="32" spans="1:62" ht="15.75" x14ac:dyDescent="0.25">
      <c r="A32" s="291"/>
      <c r="B32" s="291"/>
      <c r="C32" s="291"/>
      <c r="D32" s="291"/>
      <c r="E32" s="291"/>
      <c r="F32" s="291"/>
      <c r="G32" s="291"/>
      <c r="H32" s="291"/>
      <c r="I32" s="291"/>
      <c r="J32" s="291"/>
    </row>
    <row r="33" spans="1:19" ht="30" customHeight="1" x14ac:dyDescent="0.2">
      <c r="A33" s="492" t="s">
        <v>246</v>
      </c>
      <c r="B33" s="492"/>
      <c r="C33" s="492"/>
      <c r="D33" s="492"/>
      <c r="E33" s="492"/>
      <c r="F33" s="492"/>
      <c r="G33" s="492"/>
      <c r="H33" s="492"/>
      <c r="I33" s="492"/>
      <c r="J33" s="492"/>
      <c r="K33" s="293"/>
      <c r="L33" s="477" t="s">
        <v>256</v>
      </c>
      <c r="M33" s="477"/>
      <c r="N33" s="477"/>
      <c r="O33" s="477"/>
      <c r="P33" s="477"/>
      <c r="Q33" s="477"/>
      <c r="R33" s="477"/>
      <c r="S33" s="477"/>
    </row>
    <row r="34" spans="1:19" ht="37.5" customHeight="1" x14ac:dyDescent="0.2">
      <c r="A34" s="492"/>
      <c r="B34" s="492"/>
      <c r="C34" s="492"/>
      <c r="D34" s="492"/>
      <c r="E34" s="492"/>
      <c r="F34" s="492"/>
      <c r="G34" s="492"/>
      <c r="H34" s="492"/>
      <c r="I34" s="492"/>
      <c r="J34" s="492"/>
      <c r="K34" s="293"/>
      <c r="L34" s="477"/>
      <c r="M34" s="477"/>
      <c r="N34" s="477"/>
      <c r="O34" s="477"/>
      <c r="P34" s="477"/>
      <c r="Q34" s="477"/>
      <c r="R34" s="477"/>
      <c r="S34" s="477"/>
    </row>
  </sheetData>
  <sheetProtection algorithmName="SHA-512" hashValue="ccgLUPYLgh6wht4JdvXpjrvxyKsDSP/HFN4FbItzV2I6VaxnOn/qJYVVX37OY4CAgAil4jCGjR0DzoidEpaSGQ==" saltValue="EL4U8wkp3kz4jlTpllM3cA==" spinCount="100000" sheet="1" objects="1" scenarios="1"/>
  <mergeCells count="52">
    <mergeCell ref="BB12:BI12"/>
    <mergeCell ref="BB10:BI10"/>
    <mergeCell ref="A33:J34"/>
    <mergeCell ref="BA7:BA8"/>
    <mergeCell ref="AF6:AJ7"/>
    <mergeCell ref="AT7:AU7"/>
    <mergeCell ref="AV7:AW7"/>
    <mergeCell ref="AX7:AY7"/>
    <mergeCell ref="J6:O6"/>
    <mergeCell ref="P6:P8"/>
    <mergeCell ref="Q6:Q8"/>
    <mergeCell ref="R6:R8"/>
    <mergeCell ref="F7:F8"/>
    <mergeCell ref="G7:G8"/>
    <mergeCell ref="H7:H8"/>
    <mergeCell ref="I7:I8"/>
    <mergeCell ref="A1:G4"/>
    <mergeCell ref="A26:J27"/>
    <mergeCell ref="A30:J31"/>
    <mergeCell ref="AN7:AP7"/>
    <mergeCell ref="AS7:AS8"/>
    <mergeCell ref="AB7:AB8"/>
    <mergeCell ref="AK7:AM7"/>
    <mergeCell ref="J7:L7"/>
    <mergeCell ref="M7:O7"/>
    <mergeCell ref="AQ6:AQ8"/>
    <mergeCell ref="A7:A8"/>
    <mergeCell ref="B7:B8"/>
    <mergeCell ref="C7:C8"/>
    <mergeCell ref="D7:D8"/>
    <mergeCell ref="E7:E8"/>
    <mergeCell ref="F6:I6"/>
    <mergeCell ref="AT6:AY6"/>
    <mergeCell ref="AZ6:AZ8"/>
    <mergeCell ref="S6:S8"/>
    <mergeCell ref="T6:T8"/>
    <mergeCell ref="U6:W6"/>
    <mergeCell ref="AC6:AE7"/>
    <mergeCell ref="AK6:AP6"/>
    <mergeCell ref="U7:V7"/>
    <mergeCell ref="W7:W8"/>
    <mergeCell ref="X7:Z7"/>
    <mergeCell ref="L33:S34"/>
    <mergeCell ref="L30:S31"/>
    <mergeCell ref="L26:S27"/>
    <mergeCell ref="AA7:AA8"/>
    <mergeCell ref="AR6:AR8"/>
    <mergeCell ref="BB21:BJ21"/>
    <mergeCell ref="BA19:BJ20"/>
    <mergeCell ref="BB14:BI14"/>
    <mergeCell ref="BB15:BI15"/>
    <mergeCell ref="BB16:BI16"/>
  </mergeCells>
  <pageMargins left="0.70866141732283472" right="0.70866141732283472" top="0.74803149606299213" bottom="0.74803149606299213" header="0.31496062992125984" footer="0.31496062992125984"/>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abSelected="1" topLeftCell="A4" zoomScale="85" zoomScaleNormal="85" workbookViewId="0">
      <selection activeCell="AU10" sqref="AU10"/>
    </sheetView>
  </sheetViews>
  <sheetFormatPr baseColWidth="10" defaultRowHeight="15" x14ac:dyDescent="0.25"/>
  <cols>
    <col min="1" max="1" width="4.42578125" bestFit="1" customWidth="1"/>
    <col min="2" max="2" width="4.5703125" bestFit="1" customWidth="1"/>
    <col min="3" max="3" width="3" bestFit="1" customWidth="1"/>
    <col min="4" max="4" width="2.7109375" bestFit="1" customWidth="1"/>
    <col min="5" max="5" width="4.5703125" bestFit="1" customWidth="1"/>
    <col min="6" max="6" width="18.85546875" customWidth="1"/>
    <col min="7" max="7" width="18.28515625" customWidth="1"/>
    <col min="8" max="8" width="11.7109375" bestFit="1" customWidth="1"/>
    <col min="10" max="10" width="8.140625" customWidth="1"/>
    <col min="11" max="11" width="8.85546875" customWidth="1"/>
    <col min="12" max="13" width="8.140625" customWidth="1"/>
    <col min="14" max="14" width="9" customWidth="1"/>
    <col min="15" max="15" width="7.140625" customWidth="1"/>
    <col min="16" max="16" width="12.5703125" customWidth="1"/>
    <col min="17" max="17" width="12.42578125" customWidth="1"/>
    <col min="18" max="18" width="9.5703125" customWidth="1"/>
    <col min="19" max="19" width="10.28515625" customWidth="1"/>
    <col min="20" max="20" width="12.5703125" customWidth="1"/>
    <col min="21" max="22" width="7.5703125" customWidth="1"/>
    <col min="23" max="23" width="9.140625" customWidth="1"/>
    <col min="24" max="24" width="12.85546875" customWidth="1"/>
    <col min="25" max="26" width="11.7109375" bestFit="1" customWidth="1"/>
    <col min="28" max="32" width="11.7109375" bestFit="1" customWidth="1"/>
    <col min="37" max="39" width="11.7109375" bestFit="1" customWidth="1"/>
    <col min="40" max="41" width="12" bestFit="1" customWidth="1"/>
    <col min="42" max="42" width="13.42578125" bestFit="1" customWidth="1"/>
    <col min="43" max="43" width="11.7109375" bestFit="1" customWidth="1"/>
    <col min="45" max="45" width="12.5703125" customWidth="1"/>
    <col min="46" max="46" width="16.42578125" customWidth="1"/>
    <col min="47" max="47" width="11.42578125" customWidth="1"/>
    <col min="48" max="48" width="9" customWidth="1"/>
    <col min="49" max="49" width="12.28515625" customWidth="1"/>
    <col min="50" max="50" width="9.28515625" customWidth="1"/>
    <col min="51" max="52" width="11.7109375" customWidth="1"/>
    <col min="53" max="53" width="16.5703125" customWidth="1"/>
  </cols>
  <sheetData>
    <row r="1" spans="1:61" ht="14.45" customHeight="1" x14ac:dyDescent="0.25">
      <c r="A1" s="459" t="s">
        <v>233</v>
      </c>
      <c r="B1" s="459"/>
      <c r="C1" s="459"/>
      <c r="D1" s="459"/>
      <c r="E1" s="459"/>
      <c r="F1" s="459"/>
      <c r="G1" s="459"/>
      <c r="H1" s="459"/>
    </row>
    <row r="2" spans="1:61" x14ac:dyDescent="0.25">
      <c r="A2" s="459"/>
      <c r="B2" s="459"/>
      <c r="C2" s="459"/>
      <c r="D2" s="459"/>
      <c r="E2" s="459"/>
      <c r="F2" s="459"/>
      <c r="G2" s="459"/>
      <c r="H2" s="459"/>
    </row>
    <row r="3" spans="1:61" s="8" customFormat="1" ht="25.5" customHeight="1" x14ac:dyDescent="0.25">
      <c r="A3" s="296"/>
      <c r="B3" s="296"/>
      <c r="C3" s="296"/>
      <c r="D3" s="296"/>
      <c r="E3" s="10"/>
      <c r="F3" s="376"/>
      <c r="G3" s="376"/>
      <c r="H3" s="376"/>
      <c r="I3" s="376"/>
      <c r="J3" s="388" t="s">
        <v>7</v>
      </c>
      <c r="K3" s="388"/>
      <c r="L3" s="388"/>
      <c r="M3" s="388"/>
      <c r="N3" s="388"/>
      <c r="O3" s="388"/>
      <c r="P3" s="389" t="s">
        <v>13</v>
      </c>
      <c r="Q3" s="415" t="s">
        <v>14</v>
      </c>
      <c r="R3" s="388" t="s">
        <v>15</v>
      </c>
      <c r="S3" s="388" t="s">
        <v>16</v>
      </c>
      <c r="T3" s="389" t="s">
        <v>17</v>
      </c>
      <c r="U3" s="400" t="s">
        <v>18</v>
      </c>
      <c r="V3" s="400"/>
      <c r="W3" s="400"/>
      <c r="X3" s="12"/>
      <c r="Y3" s="12"/>
      <c r="Z3" s="12"/>
      <c r="AC3" s="375" t="s">
        <v>24</v>
      </c>
      <c r="AD3" s="375"/>
      <c r="AE3" s="375"/>
      <c r="AF3" s="369" t="s">
        <v>27</v>
      </c>
      <c r="AG3" s="370"/>
      <c r="AH3" s="370"/>
      <c r="AI3" s="370"/>
      <c r="AJ3" s="371"/>
      <c r="AK3" s="377" t="s">
        <v>30</v>
      </c>
      <c r="AL3" s="377"/>
      <c r="AM3" s="377"/>
      <c r="AN3" s="377"/>
      <c r="AO3" s="377"/>
      <c r="AP3" s="377"/>
      <c r="AQ3" s="375" t="s">
        <v>37</v>
      </c>
      <c r="AR3" s="399" t="s">
        <v>38</v>
      </c>
      <c r="AS3" s="376" t="s">
        <v>39</v>
      </c>
      <c r="AT3" s="156" t="s">
        <v>40</v>
      </c>
      <c r="AU3" s="398"/>
      <c r="AV3" s="398"/>
      <c r="AW3" s="398"/>
      <c r="AX3" s="398"/>
      <c r="AY3" s="398"/>
      <c r="AZ3" s="398"/>
      <c r="BA3" s="385" t="s">
        <v>41</v>
      </c>
      <c r="BB3" s="10"/>
      <c r="BC3" s="10"/>
      <c r="BD3" s="10"/>
      <c r="BE3" s="10"/>
      <c r="BF3" s="10"/>
      <c r="BG3" s="10"/>
      <c r="BH3" s="10"/>
      <c r="BI3" s="10"/>
    </row>
    <row r="4" spans="1:61" s="8" customFormat="1" ht="62.25" customHeight="1" x14ac:dyDescent="0.25">
      <c r="A4" s="420" t="s">
        <v>0</v>
      </c>
      <c r="B4" s="420" t="s">
        <v>1</v>
      </c>
      <c r="C4" s="420" t="s">
        <v>2</v>
      </c>
      <c r="D4" s="422" t="s">
        <v>3</v>
      </c>
      <c r="E4" s="422" t="s">
        <v>4</v>
      </c>
      <c r="F4" s="386" t="s">
        <v>5</v>
      </c>
      <c r="G4" s="386" t="s">
        <v>6</v>
      </c>
      <c r="H4" s="386" t="s">
        <v>42</v>
      </c>
      <c r="I4" s="386" t="s">
        <v>43</v>
      </c>
      <c r="J4" s="390" t="s">
        <v>8</v>
      </c>
      <c r="K4" s="391"/>
      <c r="L4" s="392"/>
      <c r="M4" s="390" t="s">
        <v>9</v>
      </c>
      <c r="N4" s="391"/>
      <c r="O4" s="392"/>
      <c r="P4" s="389"/>
      <c r="Q4" s="416"/>
      <c r="R4" s="388"/>
      <c r="S4" s="388"/>
      <c r="T4" s="389"/>
      <c r="U4" s="390" t="s">
        <v>19</v>
      </c>
      <c r="V4" s="392"/>
      <c r="W4" s="388" t="s">
        <v>20</v>
      </c>
      <c r="X4" s="396" t="s">
        <v>49</v>
      </c>
      <c r="Y4" s="396"/>
      <c r="Z4" s="397"/>
      <c r="AA4" s="403" t="s">
        <v>23</v>
      </c>
      <c r="AB4" s="405" t="s">
        <v>50</v>
      </c>
      <c r="AC4" s="375"/>
      <c r="AD4" s="375"/>
      <c r="AE4" s="375"/>
      <c r="AF4" s="372"/>
      <c r="AG4" s="373"/>
      <c r="AH4" s="373"/>
      <c r="AI4" s="373"/>
      <c r="AJ4" s="374"/>
      <c r="AK4" s="366" t="s">
        <v>31</v>
      </c>
      <c r="AL4" s="367"/>
      <c r="AM4" s="368"/>
      <c r="AN4" s="366" t="s">
        <v>32</v>
      </c>
      <c r="AO4" s="367"/>
      <c r="AP4" s="368"/>
      <c r="AQ4" s="375"/>
      <c r="AR4" s="399"/>
      <c r="AS4" s="376"/>
      <c r="AT4" s="401" t="s">
        <v>54</v>
      </c>
      <c r="AU4" s="384" t="s">
        <v>56</v>
      </c>
      <c r="AV4" s="384"/>
      <c r="AW4" s="385" t="s">
        <v>57</v>
      </c>
      <c r="AX4" s="385"/>
      <c r="AY4" s="385" t="s">
        <v>58</v>
      </c>
      <c r="AZ4" s="407"/>
      <c r="BA4" s="385"/>
      <c r="BB4" s="386"/>
      <c r="BC4" s="10"/>
      <c r="BD4" s="10"/>
      <c r="BE4" s="10"/>
      <c r="BF4" s="10"/>
      <c r="BG4" s="10"/>
      <c r="BH4" s="10"/>
      <c r="BI4" s="10"/>
    </row>
    <row r="5" spans="1:61" s="8" customFormat="1" ht="110.25" customHeight="1" x14ac:dyDescent="0.25">
      <c r="A5" s="421"/>
      <c r="B5" s="421"/>
      <c r="C5" s="421"/>
      <c r="D5" s="423"/>
      <c r="E5" s="423"/>
      <c r="F5" s="387"/>
      <c r="G5" s="387"/>
      <c r="H5" s="387"/>
      <c r="I5" s="387"/>
      <c r="J5" s="158" t="s">
        <v>10</v>
      </c>
      <c r="K5" s="158" t="s">
        <v>11</v>
      </c>
      <c r="L5" s="158" t="s">
        <v>12</v>
      </c>
      <c r="M5" s="158" t="s">
        <v>10</v>
      </c>
      <c r="N5" s="158" t="s">
        <v>11</v>
      </c>
      <c r="O5" s="158" t="s">
        <v>12</v>
      </c>
      <c r="P5" s="389"/>
      <c r="Q5" s="417"/>
      <c r="R5" s="388"/>
      <c r="S5" s="388"/>
      <c r="T5" s="389"/>
      <c r="U5" s="158" t="s">
        <v>21</v>
      </c>
      <c r="V5" s="2" t="s">
        <v>22</v>
      </c>
      <c r="W5" s="388"/>
      <c r="X5" s="17" t="s">
        <v>67</v>
      </c>
      <c r="Y5" s="17" t="s">
        <v>68</v>
      </c>
      <c r="Z5" s="18" t="s">
        <v>69</v>
      </c>
      <c r="AA5" s="404"/>
      <c r="AB5" s="406"/>
      <c r="AC5" s="3" t="s">
        <v>25</v>
      </c>
      <c r="AD5" s="3" t="s">
        <v>26</v>
      </c>
      <c r="AE5" s="3" t="s">
        <v>12</v>
      </c>
      <c r="AF5" s="157" t="s">
        <v>28</v>
      </c>
      <c r="AG5" s="157" t="s">
        <v>29</v>
      </c>
      <c r="AH5" s="157" t="s">
        <v>75</v>
      </c>
      <c r="AI5" s="157" t="s">
        <v>76</v>
      </c>
      <c r="AJ5" s="157" t="s">
        <v>12</v>
      </c>
      <c r="AK5" s="3" t="s">
        <v>25</v>
      </c>
      <c r="AL5" s="3" t="s">
        <v>26</v>
      </c>
      <c r="AM5" s="3" t="s">
        <v>12</v>
      </c>
      <c r="AN5" s="3" t="s">
        <v>25</v>
      </c>
      <c r="AO5" s="3" t="s">
        <v>26</v>
      </c>
      <c r="AP5" s="3" t="s">
        <v>12</v>
      </c>
      <c r="AQ5" s="375"/>
      <c r="AR5" s="399"/>
      <c r="AS5" s="376"/>
      <c r="AT5" s="402"/>
      <c r="AU5" s="19" t="s">
        <v>80</v>
      </c>
      <c r="AV5" s="159" t="s">
        <v>81</v>
      </c>
      <c r="AW5" s="21" t="s">
        <v>80</v>
      </c>
      <c r="AX5" s="22" t="s">
        <v>82</v>
      </c>
      <c r="AY5" s="23" t="s">
        <v>83</v>
      </c>
      <c r="AZ5" s="24" t="s">
        <v>84</v>
      </c>
      <c r="BA5" s="385"/>
      <c r="BB5" s="387"/>
      <c r="BC5" s="10"/>
      <c r="BD5" s="10"/>
      <c r="BE5" s="10"/>
      <c r="BF5" s="10"/>
      <c r="BG5" s="10"/>
      <c r="BH5" s="10"/>
      <c r="BI5" s="10"/>
    </row>
    <row r="7" spans="1:61" s="261" customFormat="1" ht="121.5" customHeight="1" x14ac:dyDescent="0.2">
      <c r="A7" s="220"/>
      <c r="B7" s="191">
        <v>17</v>
      </c>
      <c r="C7" s="191">
        <v>18</v>
      </c>
      <c r="D7" s="190">
        <v>1</v>
      </c>
      <c r="E7" s="190">
        <v>1</v>
      </c>
      <c r="F7" s="67" t="s">
        <v>223</v>
      </c>
      <c r="G7" s="67" t="s">
        <v>223</v>
      </c>
      <c r="H7" s="192">
        <v>2012</v>
      </c>
      <c r="I7" s="192" t="s">
        <v>179</v>
      </c>
      <c r="J7" s="258">
        <v>244</v>
      </c>
      <c r="K7" s="258">
        <v>212</v>
      </c>
      <c r="L7" s="258">
        <f>+J7+K7</f>
        <v>456</v>
      </c>
      <c r="M7" s="259">
        <v>0</v>
      </c>
      <c r="N7" s="259">
        <v>0</v>
      </c>
      <c r="O7" s="259">
        <v>0</v>
      </c>
      <c r="P7" s="259">
        <f t="shared" ref="P7:P8" si="0">O7+L7</f>
        <v>456</v>
      </c>
      <c r="Q7" s="195">
        <v>1</v>
      </c>
      <c r="R7" s="195">
        <v>456</v>
      </c>
      <c r="S7" s="195">
        <v>456</v>
      </c>
      <c r="T7" s="220">
        <v>6</v>
      </c>
      <c r="U7" s="66">
        <v>0</v>
      </c>
      <c r="V7" s="233">
        <v>0</v>
      </c>
      <c r="W7" s="233">
        <v>0</v>
      </c>
      <c r="X7" s="198">
        <v>10</v>
      </c>
      <c r="Y7" s="297">
        <v>58</v>
      </c>
      <c r="Z7" s="298">
        <v>0</v>
      </c>
      <c r="AA7" s="343">
        <v>24</v>
      </c>
      <c r="AB7" s="226">
        <v>1</v>
      </c>
      <c r="AC7" s="128">
        <f>AE7/2</f>
        <v>50000</v>
      </c>
      <c r="AD7" s="128">
        <f>AE7/2</f>
        <v>50000</v>
      </c>
      <c r="AE7" s="128">
        <v>100000</v>
      </c>
      <c r="AF7" s="61">
        <v>0</v>
      </c>
      <c r="AG7" s="61">
        <v>0</v>
      </c>
      <c r="AH7" s="61">
        <v>0</v>
      </c>
      <c r="AI7" s="61"/>
      <c r="AJ7" s="61">
        <f>AF7+AG7+AH7+AI7</f>
        <v>0</v>
      </c>
      <c r="AK7" s="61">
        <f>AM7/2</f>
        <v>0</v>
      </c>
      <c r="AL7" s="61">
        <f>AM7/2</f>
        <v>0</v>
      </c>
      <c r="AM7" s="61">
        <v>0</v>
      </c>
      <c r="AN7" s="61">
        <f t="shared" ref="AN7" si="1">AP7/2</f>
        <v>50000</v>
      </c>
      <c r="AO7" s="61">
        <f t="shared" ref="AO7" si="2">AP7/2</f>
        <v>50000</v>
      </c>
      <c r="AP7" s="61">
        <f>AE7-AM7</f>
        <v>100000</v>
      </c>
      <c r="AQ7" s="300">
        <f>(AM7/AE7)</f>
        <v>0</v>
      </c>
      <c r="AR7" s="294" t="s">
        <v>279</v>
      </c>
      <c r="AS7" s="128">
        <v>985502</v>
      </c>
      <c r="AT7" s="295" t="s">
        <v>203</v>
      </c>
      <c r="AU7" s="112">
        <v>41464</v>
      </c>
      <c r="AV7" s="112">
        <v>41464</v>
      </c>
      <c r="AW7" s="112">
        <v>41528</v>
      </c>
      <c r="AX7" s="112">
        <v>41528</v>
      </c>
      <c r="AY7" s="299"/>
      <c r="AZ7" s="299"/>
      <c r="BA7" s="256" t="s">
        <v>280</v>
      </c>
    </row>
    <row r="8" spans="1:61" s="261" customFormat="1" ht="107.25" customHeight="1" x14ac:dyDescent="0.2">
      <c r="A8" s="220"/>
      <c r="B8" s="191">
        <v>17</v>
      </c>
      <c r="C8" s="191">
        <v>18</v>
      </c>
      <c r="D8" s="190">
        <v>2</v>
      </c>
      <c r="E8" s="190">
        <v>1</v>
      </c>
      <c r="F8" s="67" t="s">
        <v>224</v>
      </c>
      <c r="G8" s="67" t="s">
        <v>224</v>
      </c>
      <c r="H8" s="192">
        <v>2012</v>
      </c>
      <c r="I8" s="192" t="s">
        <v>179</v>
      </c>
      <c r="J8" s="222">
        <v>812</v>
      </c>
      <c r="K8" s="222">
        <v>627</v>
      </c>
      <c r="L8" s="222">
        <f>+J8+K8</f>
        <v>1439</v>
      </c>
      <c r="M8" s="223">
        <v>26</v>
      </c>
      <c r="N8" s="223">
        <v>9</v>
      </c>
      <c r="O8" s="223">
        <f>+M8+N8</f>
        <v>35</v>
      </c>
      <c r="P8" s="223">
        <f t="shared" si="0"/>
        <v>1474</v>
      </c>
      <c r="Q8" s="224">
        <v>1</v>
      </c>
      <c r="R8" s="225">
        <v>1474</v>
      </c>
      <c r="S8" s="225">
        <v>1474</v>
      </c>
      <c r="T8" s="223">
        <v>21</v>
      </c>
      <c r="U8" s="66">
        <v>0</v>
      </c>
      <c r="V8" s="233">
        <v>0</v>
      </c>
      <c r="W8" s="233">
        <v>0</v>
      </c>
      <c r="X8" s="198">
        <v>140</v>
      </c>
      <c r="Y8" s="297">
        <v>163.5</v>
      </c>
      <c r="Z8" s="298">
        <v>0</v>
      </c>
      <c r="AA8" s="344">
        <v>0.62</v>
      </c>
      <c r="AB8" s="226">
        <v>1</v>
      </c>
      <c r="AC8" s="328">
        <v>700000</v>
      </c>
      <c r="AD8" s="328">
        <v>700000</v>
      </c>
      <c r="AE8" s="329">
        <v>1400000</v>
      </c>
      <c r="AF8" s="330">
        <v>0</v>
      </c>
      <c r="AG8" s="61">
        <v>0</v>
      </c>
      <c r="AH8" s="61">
        <v>417122.68</v>
      </c>
      <c r="AI8" s="61"/>
      <c r="AJ8" s="61">
        <f>AF8+AG8+AH8+AI8</f>
        <v>417122.68</v>
      </c>
      <c r="AK8" s="61">
        <f>AM8/2</f>
        <v>208561.34</v>
      </c>
      <c r="AL8" s="61">
        <f>AM8/2</f>
        <v>208561.34</v>
      </c>
      <c r="AM8" s="61">
        <f>+AJ8</f>
        <v>417122.68</v>
      </c>
      <c r="AN8" s="61">
        <f>AP8/2</f>
        <v>491438.66000000003</v>
      </c>
      <c r="AO8" s="61">
        <f>AP8/2</f>
        <v>491438.66000000003</v>
      </c>
      <c r="AP8" s="61">
        <f>AE8-AM8</f>
        <v>982877.32000000007</v>
      </c>
      <c r="AQ8" s="327">
        <f>AM8*100/AE8</f>
        <v>29.794477142857144</v>
      </c>
      <c r="AR8" s="294" t="s">
        <v>281</v>
      </c>
      <c r="AS8" s="128">
        <v>0</v>
      </c>
      <c r="AT8" s="295" t="s">
        <v>203</v>
      </c>
      <c r="AU8" s="347">
        <v>41374</v>
      </c>
      <c r="AV8" s="347">
        <v>41374</v>
      </c>
      <c r="AW8" s="112">
        <v>41433</v>
      </c>
      <c r="AX8" s="112">
        <v>41454</v>
      </c>
      <c r="AY8" s="299"/>
      <c r="AZ8" s="299"/>
      <c r="BA8" s="256" t="s">
        <v>282</v>
      </c>
    </row>
    <row r="9" spans="1:61" ht="23.45" customHeight="1" x14ac:dyDescent="0.25">
      <c r="X9" s="493" t="s">
        <v>245</v>
      </c>
      <c r="Y9" s="494"/>
      <c r="Z9" s="495"/>
    </row>
    <row r="10" spans="1:61" ht="54" customHeight="1" x14ac:dyDescent="0.25">
      <c r="X10" s="496"/>
      <c r="Y10" s="497"/>
      <c r="Z10" s="498"/>
    </row>
  </sheetData>
  <sheetProtection algorithmName="SHA-512" hashValue="bYMJ128GhuQZ2ERwW0SrvmdXLANyutUxpv0fDFGMfKOtUGCLFquxE4Di8Nsi6aW+7LdkQqg9mG4YImzZ5UO6xQ==" saltValue="7VO4JvSpHQpgE1iAicEuHQ==" spinCount="100000" sheet="1" objects="1" scenarios="1"/>
  <mergeCells count="41">
    <mergeCell ref="F3:I3"/>
    <mergeCell ref="J3:O3"/>
    <mergeCell ref="P3:P5"/>
    <mergeCell ref="Q3:Q5"/>
    <mergeCell ref="R3:R5"/>
    <mergeCell ref="F4:F5"/>
    <mergeCell ref="G4:G5"/>
    <mergeCell ref="H4:H5"/>
    <mergeCell ref="I4:I5"/>
    <mergeCell ref="AU3:AZ3"/>
    <mergeCell ref="BA3:BA5"/>
    <mergeCell ref="A4:A5"/>
    <mergeCell ref="B4:B5"/>
    <mergeCell ref="C4:C5"/>
    <mergeCell ref="D4:D5"/>
    <mergeCell ref="E4:E5"/>
    <mergeCell ref="S3:S5"/>
    <mergeCell ref="T3:T5"/>
    <mergeCell ref="U3:W3"/>
    <mergeCell ref="AC3:AE4"/>
    <mergeCell ref="AK3:AP3"/>
    <mergeCell ref="U4:V4"/>
    <mergeCell ref="W4:W5"/>
    <mergeCell ref="X4:Z4"/>
    <mergeCell ref="AA4:AA5"/>
    <mergeCell ref="BB4:BB5"/>
    <mergeCell ref="A1:H2"/>
    <mergeCell ref="X9:Z10"/>
    <mergeCell ref="AF3:AJ4"/>
    <mergeCell ref="AN4:AP4"/>
    <mergeCell ref="AT4:AT5"/>
    <mergeCell ref="AU4:AV4"/>
    <mergeCell ref="AW4:AX4"/>
    <mergeCell ref="AY4:AZ4"/>
    <mergeCell ref="AB4:AB5"/>
    <mergeCell ref="AK4:AM4"/>
    <mergeCell ref="J4:L4"/>
    <mergeCell ref="M4:O4"/>
    <mergeCell ref="AQ3:AQ5"/>
    <mergeCell ref="AR3:AR5"/>
    <mergeCell ref="AS3:AS5"/>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workbookViewId="0">
      <selection activeCell="G4" sqref="G4:G5"/>
    </sheetView>
  </sheetViews>
  <sheetFormatPr baseColWidth="10" defaultRowHeight="15" x14ac:dyDescent="0.25"/>
  <cols>
    <col min="1" max="1" width="4.42578125" bestFit="1" customWidth="1"/>
    <col min="2" max="2" width="4.5703125" bestFit="1" customWidth="1"/>
    <col min="3" max="3" width="3" bestFit="1" customWidth="1"/>
    <col min="4" max="4" width="2.5703125" bestFit="1" customWidth="1"/>
    <col min="5" max="5" width="4.42578125" bestFit="1" customWidth="1"/>
    <col min="6" max="7" width="22" customWidth="1"/>
    <col min="8" max="8" width="11.7109375" bestFit="1" customWidth="1"/>
    <col min="13" max="15" width="7.28515625" customWidth="1"/>
    <col min="16" max="16" width="6.5703125" customWidth="1"/>
    <col min="17" max="17" width="8.42578125" customWidth="1"/>
    <col min="18" max="18" width="6.5703125" customWidth="1"/>
    <col min="19" max="22" width="8.7109375" customWidth="1"/>
    <col min="23" max="23" width="11.7109375" bestFit="1" customWidth="1"/>
    <col min="24" max="26" width="8.7109375" customWidth="1"/>
    <col min="27" max="27" width="10.85546875" style="308" customWidth="1"/>
    <col min="28" max="28" width="10.42578125" style="308" customWidth="1"/>
    <col min="29" max="29" width="7.85546875" style="308" customWidth="1"/>
    <col min="31" max="31" width="11.7109375" bestFit="1" customWidth="1"/>
    <col min="32" max="32" width="13.28515625" bestFit="1" customWidth="1"/>
    <col min="33" max="33" width="11.7109375" bestFit="1" customWidth="1"/>
    <col min="34" max="34" width="13.28515625" bestFit="1" customWidth="1"/>
    <col min="35" max="39" width="9.7109375" customWidth="1"/>
    <col min="40" max="42" width="9.85546875" customWidth="1"/>
    <col min="43" max="43" width="12" customWidth="1"/>
    <col min="44" max="44" width="10.85546875" customWidth="1"/>
    <col min="45" max="45" width="11.7109375" customWidth="1"/>
    <col min="46" max="46" width="11.7109375" bestFit="1" customWidth="1"/>
    <col min="48" max="48" width="11.7109375" bestFit="1" customWidth="1"/>
    <col min="50" max="52" width="8.42578125" customWidth="1"/>
    <col min="53" max="53" width="9.85546875" customWidth="1"/>
    <col min="54" max="54" width="8.42578125" customWidth="1"/>
    <col min="55" max="56" width="9.85546875" customWidth="1"/>
    <col min="57" max="58" width="9.5703125" customWidth="1"/>
    <col min="59" max="59" width="28.7109375" customWidth="1"/>
  </cols>
  <sheetData>
    <row r="1" spans="1:67" x14ac:dyDescent="0.25">
      <c r="B1" s="459" t="s">
        <v>231</v>
      </c>
      <c r="C1" s="459"/>
      <c r="D1" s="459"/>
      <c r="E1" s="459"/>
      <c r="F1" s="459"/>
      <c r="G1" s="459"/>
    </row>
    <row r="2" spans="1:67" x14ac:dyDescent="0.25">
      <c r="B2" s="459"/>
      <c r="C2" s="459"/>
      <c r="D2" s="459"/>
      <c r="E2" s="459"/>
      <c r="F2" s="459"/>
      <c r="G2" s="459"/>
    </row>
    <row r="3" spans="1:67" s="8" customFormat="1" ht="25.5" customHeight="1" x14ac:dyDescent="0.25">
      <c r="A3" s="9"/>
      <c r="B3" s="10"/>
      <c r="C3" s="10"/>
      <c r="D3" s="10"/>
      <c r="E3" s="10"/>
      <c r="F3" s="376"/>
      <c r="G3" s="376"/>
      <c r="H3" s="376"/>
      <c r="I3" s="376"/>
      <c r="J3" s="409"/>
      <c r="K3" s="409"/>
      <c r="L3" s="410"/>
      <c r="M3" s="388" t="s">
        <v>7</v>
      </c>
      <c r="N3" s="388"/>
      <c r="O3" s="388"/>
      <c r="P3" s="388"/>
      <c r="Q3" s="388"/>
      <c r="R3" s="388"/>
      <c r="S3" s="389" t="s">
        <v>13</v>
      </c>
      <c r="T3" s="415" t="s">
        <v>14</v>
      </c>
      <c r="U3" s="388" t="s">
        <v>15</v>
      </c>
      <c r="V3" s="388" t="s">
        <v>16</v>
      </c>
      <c r="W3" s="389" t="s">
        <v>17</v>
      </c>
      <c r="X3" s="400" t="s">
        <v>18</v>
      </c>
      <c r="Y3" s="400"/>
      <c r="Z3" s="400"/>
      <c r="AA3" s="307"/>
      <c r="AB3" s="307"/>
      <c r="AC3" s="307"/>
      <c r="AF3" s="375" t="s">
        <v>24</v>
      </c>
      <c r="AG3" s="375"/>
      <c r="AH3" s="375"/>
      <c r="AI3" s="369" t="s">
        <v>27</v>
      </c>
      <c r="AJ3" s="370"/>
      <c r="AK3" s="370"/>
      <c r="AL3" s="370"/>
      <c r="AM3" s="371"/>
      <c r="AN3" s="377" t="s">
        <v>30</v>
      </c>
      <c r="AO3" s="377"/>
      <c r="AP3" s="377"/>
      <c r="AQ3" s="377"/>
      <c r="AR3" s="377"/>
      <c r="AS3" s="377"/>
      <c r="AT3" s="375" t="s">
        <v>37</v>
      </c>
      <c r="AU3" s="399" t="s">
        <v>38</v>
      </c>
      <c r="AV3" s="376" t="s">
        <v>39</v>
      </c>
      <c r="AW3" s="156" t="s">
        <v>40</v>
      </c>
      <c r="AX3" s="10"/>
      <c r="AY3" s="10"/>
      <c r="AZ3" s="10"/>
      <c r="BA3" s="398"/>
      <c r="BB3" s="398"/>
      <c r="BC3" s="398"/>
      <c r="BD3" s="398"/>
      <c r="BE3" s="398"/>
      <c r="BF3" s="398"/>
      <c r="BG3" s="385" t="s">
        <v>41</v>
      </c>
      <c r="BH3" s="10"/>
      <c r="BI3" s="10"/>
      <c r="BJ3" s="10"/>
      <c r="BK3" s="10"/>
      <c r="BL3" s="10"/>
      <c r="BM3" s="10"/>
      <c r="BN3" s="10"/>
      <c r="BO3" s="10"/>
    </row>
    <row r="4" spans="1:67" s="8" customFormat="1" ht="62.25" customHeight="1" x14ac:dyDescent="0.25">
      <c r="A4" s="420" t="s">
        <v>0</v>
      </c>
      <c r="B4" s="420" t="s">
        <v>1</v>
      </c>
      <c r="C4" s="420" t="s">
        <v>2</v>
      </c>
      <c r="D4" s="422" t="s">
        <v>3</v>
      </c>
      <c r="E4" s="422" t="s">
        <v>4</v>
      </c>
      <c r="F4" s="386" t="s">
        <v>5</v>
      </c>
      <c r="G4" s="386" t="s">
        <v>6</v>
      </c>
      <c r="H4" s="386" t="s">
        <v>42</v>
      </c>
      <c r="I4" s="386" t="s">
        <v>43</v>
      </c>
      <c r="J4" s="366" t="s">
        <v>48</v>
      </c>
      <c r="K4" s="367"/>
      <c r="L4" s="368"/>
      <c r="M4" s="390" t="s">
        <v>8</v>
      </c>
      <c r="N4" s="391"/>
      <c r="O4" s="392"/>
      <c r="P4" s="390" t="s">
        <v>9</v>
      </c>
      <c r="Q4" s="391"/>
      <c r="R4" s="392"/>
      <c r="S4" s="389"/>
      <c r="T4" s="416"/>
      <c r="U4" s="388"/>
      <c r="V4" s="388"/>
      <c r="W4" s="389"/>
      <c r="X4" s="400" t="s">
        <v>19</v>
      </c>
      <c r="Y4" s="400"/>
      <c r="Z4" s="388" t="s">
        <v>20</v>
      </c>
      <c r="AA4" s="396" t="s">
        <v>49</v>
      </c>
      <c r="AB4" s="396"/>
      <c r="AC4" s="397"/>
      <c r="AD4" s="403" t="s">
        <v>23</v>
      </c>
      <c r="AE4" s="405" t="s">
        <v>50</v>
      </c>
      <c r="AF4" s="375"/>
      <c r="AG4" s="375"/>
      <c r="AH4" s="375"/>
      <c r="AI4" s="372"/>
      <c r="AJ4" s="373"/>
      <c r="AK4" s="373"/>
      <c r="AL4" s="373"/>
      <c r="AM4" s="374"/>
      <c r="AN4" s="366" t="s">
        <v>31</v>
      </c>
      <c r="AO4" s="367"/>
      <c r="AP4" s="368"/>
      <c r="AQ4" s="366" t="s">
        <v>32</v>
      </c>
      <c r="AR4" s="367"/>
      <c r="AS4" s="368"/>
      <c r="AT4" s="375"/>
      <c r="AU4" s="399"/>
      <c r="AV4" s="376"/>
      <c r="AW4" s="401" t="s">
        <v>54</v>
      </c>
      <c r="AX4" s="364" t="s">
        <v>55</v>
      </c>
      <c r="AY4" s="364"/>
      <c r="AZ4" s="365"/>
      <c r="BA4" s="384" t="s">
        <v>56</v>
      </c>
      <c r="BB4" s="384"/>
      <c r="BC4" s="385" t="s">
        <v>57</v>
      </c>
      <c r="BD4" s="385"/>
      <c r="BE4" s="385" t="s">
        <v>58</v>
      </c>
      <c r="BF4" s="407"/>
      <c r="BG4" s="385"/>
      <c r="BH4" s="386"/>
      <c r="BI4" s="10"/>
      <c r="BJ4" s="10"/>
      <c r="BK4" s="10"/>
      <c r="BL4" s="10"/>
      <c r="BM4" s="10"/>
      <c r="BN4" s="10"/>
      <c r="BO4" s="10"/>
    </row>
    <row r="5" spans="1:67" s="8" customFormat="1" ht="151.5" customHeight="1" x14ac:dyDescent="0.25">
      <c r="A5" s="421"/>
      <c r="B5" s="421"/>
      <c r="C5" s="421"/>
      <c r="D5" s="423"/>
      <c r="E5" s="423"/>
      <c r="F5" s="387"/>
      <c r="G5" s="387"/>
      <c r="H5" s="387"/>
      <c r="I5" s="387"/>
      <c r="J5" s="16" t="s">
        <v>64</v>
      </c>
      <c r="K5" s="16" t="s">
        <v>65</v>
      </c>
      <c r="L5" s="16" t="s">
        <v>66</v>
      </c>
      <c r="M5" s="158" t="s">
        <v>10</v>
      </c>
      <c r="N5" s="158" t="s">
        <v>11</v>
      </c>
      <c r="O5" s="158" t="s">
        <v>12</v>
      </c>
      <c r="P5" s="158" t="s">
        <v>10</v>
      </c>
      <c r="Q5" s="158" t="s">
        <v>11</v>
      </c>
      <c r="R5" s="158" t="s">
        <v>12</v>
      </c>
      <c r="S5" s="389"/>
      <c r="T5" s="417"/>
      <c r="U5" s="388"/>
      <c r="V5" s="388"/>
      <c r="W5" s="389"/>
      <c r="X5" s="158" t="s">
        <v>21</v>
      </c>
      <c r="Y5" s="2" t="s">
        <v>22</v>
      </c>
      <c r="Z5" s="388"/>
      <c r="AA5" s="17" t="s">
        <v>67</v>
      </c>
      <c r="AB5" s="17" t="s">
        <v>68</v>
      </c>
      <c r="AC5" s="18" t="s">
        <v>69</v>
      </c>
      <c r="AD5" s="404"/>
      <c r="AE5" s="406"/>
      <c r="AF5" s="3" t="s">
        <v>25</v>
      </c>
      <c r="AG5" s="3" t="s">
        <v>26</v>
      </c>
      <c r="AH5" s="3" t="s">
        <v>12</v>
      </c>
      <c r="AI5" s="157" t="s">
        <v>28</v>
      </c>
      <c r="AJ5" s="157" t="s">
        <v>29</v>
      </c>
      <c r="AK5" s="157" t="s">
        <v>75</v>
      </c>
      <c r="AL5" s="157" t="s">
        <v>76</v>
      </c>
      <c r="AM5" s="157" t="s">
        <v>12</v>
      </c>
      <c r="AN5" s="3" t="s">
        <v>25</v>
      </c>
      <c r="AO5" s="3" t="s">
        <v>26</v>
      </c>
      <c r="AP5" s="3" t="s">
        <v>12</v>
      </c>
      <c r="AQ5" s="3" t="s">
        <v>25</v>
      </c>
      <c r="AR5" s="3" t="s">
        <v>26</v>
      </c>
      <c r="AS5" s="3" t="s">
        <v>12</v>
      </c>
      <c r="AT5" s="375"/>
      <c r="AU5" s="399"/>
      <c r="AV5" s="376"/>
      <c r="AW5" s="402"/>
      <c r="AX5" s="156" t="s">
        <v>77</v>
      </c>
      <c r="AY5" s="157" t="s">
        <v>78</v>
      </c>
      <c r="AZ5" s="157" t="s">
        <v>79</v>
      </c>
      <c r="BA5" s="19" t="s">
        <v>80</v>
      </c>
      <c r="BB5" s="159" t="s">
        <v>81</v>
      </c>
      <c r="BC5" s="21" t="s">
        <v>80</v>
      </c>
      <c r="BD5" s="22" t="s">
        <v>82</v>
      </c>
      <c r="BE5" s="23" t="s">
        <v>83</v>
      </c>
      <c r="BF5" s="24" t="s">
        <v>84</v>
      </c>
      <c r="BG5" s="385"/>
      <c r="BH5" s="387"/>
      <c r="BI5" s="10"/>
      <c r="BJ5" s="10"/>
      <c r="BK5" s="10"/>
      <c r="BL5" s="10"/>
      <c r="BM5" s="10"/>
      <c r="BN5" s="10"/>
      <c r="BO5" s="10"/>
    </row>
    <row r="7" spans="1:67" s="10" customFormat="1" ht="56.25" x14ac:dyDescent="0.2">
      <c r="A7" s="220"/>
      <c r="B7" s="191">
        <v>17</v>
      </c>
      <c r="C7" s="191">
        <v>18</v>
      </c>
      <c r="D7" s="302">
        <v>1</v>
      </c>
      <c r="E7" s="302">
        <v>1</v>
      </c>
      <c r="F7" s="303" t="s">
        <v>226</v>
      </c>
      <c r="G7" s="303" t="s">
        <v>227</v>
      </c>
      <c r="H7" s="191">
        <v>2013</v>
      </c>
      <c r="I7" s="191" t="s">
        <v>179</v>
      </c>
      <c r="J7" s="114"/>
      <c r="K7" s="66" t="s">
        <v>228</v>
      </c>
      <c r="L7" s="60" t="s">
        <v>225</v>
      </c>
      <c r="M7" s="220">
        <v>120</v>
      </c>
      <c r="N7" s="220">
        <v>120</v>
      </c>
      <c r="O7" s="220">
        <v>240</v>
      </c>
      <c r="P7" s="220">
        <v>0</v>
      </c>
      <c r="Q7" s="220">
        <v>0</v>
      </c>
      <c r="R7" s="220">
        <v>0</v>
      </c>
      <c r="S7" s="306">
        <v>240</v>
      </c>
      <c r="T7" s="220">
        <v>1</v>
      </c>
      <c r="U7" s="220">
        <v>0</v>
      </c>
      <c r="V7" s="220">
        <v>0</v>
      </c>
      <c r="W7" s="306">
        <v>15</v>
      </c>
      <c r="X7" s="220">
        <v>23</v>
      </c>
      <c r="Y7" s="310"/>
      <c r="Z7" s="305"/>
      <c r="AA7" s="306">
        <v>690</v>
      </c>
      <c r="AB7" s="309">
        <v>0</v>
      </c>
      <c r="AC7" s="306">
        <v>690</v>
      </c>
      <c r="AD7" s="305"/>
      <c r="AE7" s="117">
        <v>0</v>
      </c>
      <c r="AF7" s="128">
        <v>4890361.74</v>
      </c>
      <c r="AG7" s="128">
        <v>0</v>
      </c>
      <c r="AH7" s="301">
        <f>AF7+AG7</f>
        <v>4890361.74</v>
      </c>
      <c r="AI7" s="61">
        <v>0</v>
      </c>
      <c r="AJ7" s="61">
        <v>0</v>
      </c>
      <c r="AK7" s="110">
        <v>0</v>
      </c>
      <c r="AL7" s="110"/>
      <c r="AM7" s="110">
        <f>AI7+AJ7+AK7+AL7</f>
        <v>0</v>
      </c>
      <c r="AN7" s="61">
        <v>0</v>
      </c>
      <c r="AO7" s="61">
        <v>0</v>
      </c>
      <c r="AP7" s="61">
        <v>0</v>
      </c>
      <c r="AQ7" s="61">
        <f>AH7-AP7</f>
        <v>4890361.74</v>
      </c>
      <c r="AR7" s="61">
        <v>0</v>
      </c>
      <c r="AS7" s="61">
        <f>AH7-AP7</f>
        <v>4890361.74</v>
      </c>
      <c r="AT7" s="300">
        <f>(AP7/AH7)</f>
        <v>0</v>
      </c>
      <c r="AU7" s="294" t="s">
        <v>114</v>
      </c>
      <c r="AV7" s="128">
        <v>0</v>
      </c>
      <c r="AW7" s="116"/>
      <c r="AX7" s="116"/>
      <c r="AY7" s="116"/>
      <c r="AZ7" s="116"/>
      <c r="BA7" s="116"/>
      <c r="BB7" s="116"/>
      <c r="BC7" s="139"/>
      <c r="BD7" s="116"/>
      <c r="BE7" s="116"/>
      <c r="BF7" s="116"/>
      <c r="BG7" s="66" t="s">
        <v>229</v>
      </c>
    </row>
    <row r="8" spans="1:67" s="261" customFormat="1" ht="45" x14ac:dyDescent="0.2">
      <c r="A8" s="220"/>
      <c r="B8" s="191">
        <v>17</v>
      </c>
      <c r="C8" s="191">
        <v>19</v>
      </c>
      <c r="D8" s="302">
        <v>1</v>
      </c>
      <c r="E8" s="302">
        <v>1</v>
      </c>
      <c r="F8" s="303" t="s">
        <v>230</v>
      </c>
      <c r="G8" s="304"/>
      <c r="H8" s="191">
        <v>2013</v>
      </c>
      <c r="I8" s="191" t="s">
        <v>179</v>
      </c>
      <c r="J8" s="305"/>
      <c r="K8" s="66" t="s">
        <v>228</v>
      </c>
      <c r="L8" s="60" t="s">
        <v>225</v>
      </c>
      <c r="M8" s="220">
        <v>120</v>
      </c>
      <c r="N8" s="220">
        <v>120</v>
      </c>
      <c r="O8" s="220">
        <v>240</v>
      </c>
      <c r="P8" s="220">
        <v>0</v>
      </c>
      <c r="Q8" s="220">
        <v>0</v>
      </c>
      <c r="R8" s="220">
        <v>0</v>
      </c>
      <c r="S8" s="306">
        <v>240</v>
      </c>
      <c r="T8" s="220">
        <v>1</v>
      </c>
      <c r="U8" s="220">
        <v>0</v>
      </c>
      <c r="V8" s="220">
        <v>0</v>
      </c>
      <c r="W8" s="306">
        <v>15</v>
      </c>
      <c r="X8" s="220">
        <v>23</v>
      </c>
      <c r="Y8" s="310"/>
      <c r="Z8" s="305"/>
      <c r="AA8" s="306">
        <v>690</v>
      </c>
      <c r="AB8" s="309">
        <v>0</v>
      </c>
      <c r="AC8" s="306">
        <v>690</v>
      </c>
      <c r="AD8" s="305"/>
      <c r="AE8" s="117">
        <v>0</v>
      </c>
      <c r="AF8" s="128">
        <v>1599316.26</v>
      </c>
      <c r="AG8" s="128">
        <v>0</v>
      </c>
      <c r="AH8" s="301">
        <f>AF8+AG8</f>
        <v>1599316.26</v>
      </c>
      <c r="AI8" s="61">
        <v>0</v>
      </c>
      <c r="AJ8" s="61">
        <v>0</v>
      </c>
      <c r="AK8" s="110">
        <v>0</v>
      </c>
      <c r="AL8" s="110"/>
      <c r="AM8" s="110">
        <f>AI8+AJ8+AK8+AL8</f>
        <v>0</v>
      </c>
      <c r="AN8" s="61">
        <v>0</v>
      </c>
      <c r="AO8" s="61">
        <v>0</v>
      </c>
      <c r="AP8" s="61">
        <v>0</v>
      </c>
      <c r="AQ8" s="61">
        <f>AH8-AP8</f>
        <v>1599316.26</v>
      </c>
      <c r="AR8" s="61">
        <v>0</v>
      </c>
      <c r="AS8" s="61">
        <f>AH8-AP8</f>
        <v>1599316.26</v>
      </c>
      <c r="AT8" s="300">
        <f>(AP8/AH8)</f>
        <v>0</v>
      </c>
      <c r="AU8" s="294" t="s">
        <v>114</v>
      </c>
      <c r="AV8" s="128">
        <v>0</v>
      </c>
      <c r="AW8" s="116"/>
      <c r="AX8" s="116"/>
      <c r="AY8" s="116"/>
      <c r="AZ8" s="116"/>
      <c r="BA8" s="116"/>
      <c r="BB8" s="116"/>
      <c r="BC8" s="139"/>
      <c r="BD8" s="116"/>
      <c r="BE8" s="116"/>
      <c r="BF8" s="116"/>
      <c r="BG8" s="67" t="s">
        <v>274</v>
      </c>
    </row>
  </sheetData>
  <sheetProtection algorithmName="SHA-512" hashValue="UoPaWwj3lYCYeMzpoLsHnmwFJ88Id88rElouDf0oMChViQX0dz4XiVV5mk4o1aYPzDObA5DOTdXgUJfkdMXgmA==" saltValue="JREt5/88eX6aI8QLOMr8mA==" spinCount="100000" sheet="1" objects="1" scenarios="1"/>
  <mergeCells count="43">
    <mergeCell ref="AD4:AD5"/>
    <mergeCell ref="F3:I3"/>
    <mergeCell ref="J3:L3"/>
    <mergeCell ref="M3:R3"/>
    <mergeCell ref="S3:S5"/>
    <mergeCell ref="T3:T5"/>
    <mergeCell ref="U3:U5"/>
    <mergeCell ref="F4:F5"/>
    <mergeCell ref="G4:G5"/>
    <mergeCell ref="H4:H5"/>
    <mergeCell ref="I4:I5"/>
    <mergeCell ref="AV3:AV5"/>
    <mergeCell ref="BA3:BF3"/>
    <mergeCell ref="BG3:BG5"/>
    <mergeCell ref="A4:A5"/>
    <mergeCell ref="B4:B5"/>
    <mergeCell ref="C4:C5"/>
    <mergeCell ref="D4:D5"/>
    <mergeCell ref="E4:E5"/>
    <mergeCell ref="V3:V5"/>
    <mergeCell ref="W3:W5"/>
    <mergeCell ref="X3:Z3"/>
    <mergeCell ref="AF3:AH4"/>
    <mergeCell ref="AN3:AS3"/>
    <mergeCell ref="X4:Y4"/>
    <mergeCell ref="Z4:Z5"/>
    <mergeCell ref="AA4:AC4"/>
    <mergeCell ref="BH4:BH5"/>
    <mergeCell ref="AI3:AM4"/>
    <mergeCell ref="B1:G2"/>
    <mergeCell ref="AQ4:AS4"/>
    <mergeCell ref="AW4:AW5"/>
    <mergeCell ref="AX4:AZ4"/>
    <mergeCell ref="BA4:BB4"/>
    <mergeCell ref="BC4:BD4"/>
    <mergeCell ref="BE4:BF4"/>
    <mergeCell ref="AE4:AE5"/>
    <mergeCell ref="AN4:AP4"/>
    <mergeCell ref="J4:L4"/>
    <mergeCell ref="M4:O4"/>
    <mergeCell ref="P4:R4"/>
    <mergeCell ref="AT3:AT5"/>
    <mergeCell ref="AU3:AU5"/>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FIMES 2008</vt:lpstr>
      <vt:lpstr>FIMES 2009</vt:lpstr>
      <vt:lpstr>FIMES 2010</vt:lpstr>
      <vt:lpstr>FAOES 2008</vt:lpstr>
      <vt:lpstr>FAOES 2009</vt:lpstr>
      <vt:lpstr>FAOES 2010</vt:lpstr>
      <vt:lpstr>FADOEES_2011</vt:lpstr>
      <vt:lpstr>FADOEES_2012</vt:lpstr>
      <vt:lpstr>FADOEES 2013</vt:lpstr>
    </vt:vector>
  </TitlesOfParts>
  <Company>Secretaria de Educacion Publica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AYERIM RODRIGUEZ LAGUNAS</dc:creator>
  <cp:lastModifiedBy>Marco Antonio Ruiz Sánchez</cp:lastModifiedBy>
  <cp:lastPrinted>2013-11-27T22:42:34Z</cp:lastPrinted>
  <dcterms:created xsi:type="dcterms:W3CDTF">2013-10-10T15:41:13Z</dcterms:created>
  <dcterms:modified xsi:type="dcterms:W3CDTF">2013-12-12T18:07:52Z</dcterms:modified>
</cp:coreProperties>
</file>