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U6345B02\Desktop\IRFES\IRFES 2016\4to trim 2016\4to trim 2016\2da versión buena\Formatos\para DGESU\"/>
    </mc:Choice>
  </mc:AlternateContent>
  <bookViews>
    <workbookView xWindow="0" yWindow="0" windowWidth="28800" windowHeight="12330" activeTab="1"/>
  </bookViews>
  <sheets>
    <sheet name="FADOEES_2011" sheetId="7" r:id="rId1"/>
    <sheet name="FADOEES_2012" sheetId="18" r:id="rId2"/>
  </sheets>
  <calcPr calcId="162913"/>
</workbook>
</file>

<file path=xl/calcChain.xml><?xml version="1.0" encoding="utf-8"?>
<calcChain xmlns="http://schemas.openxmlformats.org/spreadsheetml/2006/main">
  <c r="U24" i="7" l="1"/>
  <c r="T24" i="7"/>
  <c r="R24" i="7"/>
  <c r="Q24" i="7"/>
  <c r="S24" i="7"/>
  <c r="P24" i="7" l="1"/>
  <c r="P26" i="7"/>
  <c r="S26" i="7" s="1"/>
  <c r="BB14" i="7" l="1"/>
  <c r="AK8" i="18" l="1"/>
  <c r="AK7" i="18"/>
  <c r="AY14" i="7" l="1"/>
  <c r="AY13" i="7"/>
  <c r="AY12" i="7"/>
  <c r="AY11" i="7"/>
  <c r="AY10" i="7"/>
  <c r="AT14" i="7" l="1"/>
  <c r="AJ14" i="7"/>
  <c r="AA7" i="18"/>
  <c r="AF8" i="18"/>
  <c r="AF7" i="18"/>
  <c r="AA8" i="18"/>
  <c r="V8" i="18"/>
  <c r="V7" i="18"/>
  <c r="AN14" i="7"/>
  <c r="AO14" i="7" s="1"/>
  <c r="AJ13" i="7"/>
  <c r="AO13" i="7"/>
  <c r="AT13" i="7"/>
  <c r="AJ12" i="7"/>
  <c r="AO12" i="7"/>
  <c r="AT12" i="7"/>
  <c r="AJ11" i="7"/>
  <c r="AO11" i="7"/>
  <c r="AT11" i="7"/>
  <c r="AJ10" i="7"/>
  <c r="AO10" i="7"/>
  <c r="AT10" i="7"/>
  <c r="P7" i="18"/>
  <c r="O7" i="18"/>
  <c r="V26" i="7"/>
  <c r="U26" i="7" s="1"/>
  <c r="Z10" i="7"/>
  <c r="Z11" i="7"/>
  <c r="Z12" i="7"/>
  <c r="Z14" i="7"/>
  <c r="I26" i="7"/>
  <c r="V24" i="7"/>
  <c r="I24" i="7"/>
  <c r="O14" i="7"/>
  <c r="L14" i="7"/>
  <c r="X13" i="7"/>
  <c r="O13" i="7"/>
  <c r="L13" i="7"/>
  <c r="L12" i="7"/>
  <c r="P12" i="7" s="1"/>
  <c r="O11" i="7"/>
  <c r="L11" i="7"/>
  <c r="O10" i="7"/>
  <c r="P10" i="7" s="1"/>
  <c r="BB13" i="7" l="1"/>
  <c r="BB12" i="7"/>
  <c r="BE12" i="7" s="1"/>
  <c r="BB11" i="7"/>
  <c r="P13" i="7"/>
  <c r="BB10" i="7"/>
  <c r="BE10" i="7" s="1"/>
  <c r="AN8" i="18"/>
  <c r="AL8" i="18" s="1"/>
  <c r="P11" i="7"/>
  <c r="T26" i="7"/>
  <c r="P14" i="7"/>
  <c r="BF14" i="7"/>
  <c r="AN7" i="18"/>
  <c r="AR7" i="18" s="1"/>
  <c r="AQ8" i="18"/>
  <c r="AO8" i="18" s="1"/>
  <c r="AP8" i="18"/>
  <c r="BE14" i="7"/>
  <c r="BE11" i="7"/>
  <c r="BA12" i="7" l="1"/>
  <c r="AZ14" i="7"/>
  <c r="BA14" i="7"/>
  <c r="AZ12" i="7"/>
  <c r="AR8" i="18"/>
  <c r="AM8" i="18"/>
  <c r="AM7" i="18"/>
  <c r="AQ7" i="18"/>
  <c r="AL7" i="18"/>
  <c r="BF12" i="7"/>
  <c r="BA11" i="7"/>
  <c r="AO7" i="18"/>
  <c r="AP7" i="18"/>
  <c r="AZ11" i="7"/>
  <c r="AZ10" i="7"/>
  <c r="BA10" i="7"/>
  <c r="BF10" i="7"/>
  <c r="BD14" i="7"/>
  <c r="BC14" i="7"/>
  <c r="BD10" i="7"/>
  <c r="BC10" i="7"/>
  <c r="BF11" i="7"/>
  <c r="BC12" i="7"/>
  <c r="BD12" i="7"/>
  <c r="BD11" i="7"/>
  <c r="BC11" i="7"/>
  <c r="BA13" i="7"/>
  <c r="BF13" i="7"/>
  <c r="AZ13" i="7"/>
</calcChain>
</file>

<file path=xl/sharedStrings.xml><?xml version="1.0" encoding="utf-8"?>
<sst xmlns="http://schemas.openxmlformats.org/spreadsheetml/2006/main" count="242" uniqueCount="97">
  <si>
    <t>Cve Obra Propuesta</t>
  </si>
  <si>
    <t>Cve
Edo</t>
  </si>
  <si>
    <t>Cve IES</t>
  </si>
  <si>
    <t>Id. Obra Principal</t>
  </si>
  <si>
    <t>Id. Obra Específica</t>
  </si>
  <si>
    <t>Nombre de la Obra</t>
  </si>
  <si>
    <t>Obra Detallada</t>
  </si>
  <si>
    <t>Número de Alumnos Beneficiados</t>
  </si>
  <si>
    <t>Pregrado</t>
  </si>
  <si>
    <t>Posgrado</t>
  </si>
  <si>
    <t>Mujeres</t>
  </si>
  <si>
    <t>Hombres</t>
  </si>
  <si>
    <t>Total</t>
  </si>
  <si>
    <t>No.  Total de alumnos beneficiados
Impact.1</t>
  </si>
  <si>
    <t>No.  Total de escuelas beneficiados
Impact.2</t>
  </si>
  <si>
    <t>Matricula esperada 2012</t>
  </si>
  <si>
    <t>Matricula esperada 2013</t>
  </si>
  <si>
    <t>Número de académicos beneficiados</t>
  </si>
  <si>
    <t>Derrama económica</t>
  </si>
  <si>
    <t>Empleos Generados</t>
  </si>
  <si>
    <t>Monto en Bienes y Servicios</t>
  </si>
  <si>
    <t>Número</t>
  </si>
  <si>
    <t>Monto</t>
  </si>
  <si>
    <t>Capacidad Instalada en Espacios Educativos</t>
  </si>
  <si>
    <t>Monto Asignado a OBRA por fuente de financiamiento
(En en pesos)</t>
  </si>
  <si>
    <t>Federal</t>
  </si>
  <si>
    <t>Estatal</t>
  </si>
  <si>
    <t>Monto Ejercido en 2013                                                                                                                                                                                                                                                                                                                                                                                                                                                                                 Trimestres</t>
  </si>
  <si>
    <t xml:space="preserve">1er Trimestre              15 de abril </t>
  </si>
  <si>
    <t xml:space="preserve">2° Trimestre              15 de Julio </t>
  </si>
  <si>
    <t>Monto correspondiente a OBRA
(En pesos)</t>
  </si>
  <si>
    <t>Monto Ejercido por fuente de financiamiento</t>
  </si>
  <si>
    <t>Monto por Ejercer por fuente de financiamiento</t>
  </si>
  <si>
    <t>% de Avance Fínanciero de  la Obra</t>
  </si>
  <si>
    <t>Breve descripción general del avance de la obra</t>
  </si>
  <si>
    <t>Monto destinado para 
Equipamiento de la Obra
(En pesos)</t>
  </si>
  <si>
    <t>Status actual de la obra</t>
  </si>
  <si>
    <t xml:space="preserve"> Comentarios sobre algún imprevisto en la conclusión de la OBRA (gestión administrativa, jurídica, etc.)</t>
  </si>
  <si>
    <t>Año en que fue apoyado el proyecto que contempla la obra.</t>
  </si>
  <si>
    <t>Fondo en que fue apoyado el proyecto que contempla la obra.</t>
  </si>
  <si>
    <t>Metros cuadrados</t>
  </si>
  <si>
    <t>% de Avance Físico Real de la Obra</t>
  </si>
  <si>
    <r>
      <rPr>
        <b/>
        <sz val="8"/>
        <rFont val="Calibri"/>
        <family val="2"/>
      </rPr>
      <t xml:space="preserve">Indique el status correspondiente:
</t>
    </r>
    <r>
      <rPr>
        <sz val="8"/>
        <rFont val="Calibri"/>
        <family val="2"/>
      </rPr>
      <t>(D) Detenida y/o Demorada
(EL) Expediente de licitación
(PL) Proceso de licitación
(CT) Contratada
(PN) Proceso normal
(PC) Por concluir
(CL) Concluida
(Y) Ya inaugurada</t>
    </r>
  </si>
  <si>
    <t>Fecha de Inicio</t>
  </si>
  <si>
    <t>Fecha de terminación</t>
  </si>
  <si>
    <t xml:space="preserve">Inauguración de la obra </t>
  </si>
  <si>
    <t>Programados</t>
  </si>
  <si>
    <t>Construidos</t>
  </si>
  <si>
    <t>Por construir</t>
  </si>
  <si>
    <t xml:space="preserve">3° Trimestre               </t>
  </si>
  <si>
    <t xml:space="preserve">4° Trimestre              </t>
  </si>
  <si>
    <t>Programada</t>
  </si>
  <si>
    <t>Real (Primera piedra)</t>
  </si>
  <si>
    <t>Real</t>
  </si>
  <si>
    <t xml:space="preserve">Fecha de inauguración </t>
  </si>
  <si>
    <t>Nombre del Funcionario que inaugura</t>
  </si>
  <si>
    <t>FADOEES</t>
  </si>
  <si>
    <t>Construir el techo (600m2) y el área de sanitarios (100m2) de las instalaciones deportivas</t>
  </si>
  <si>
    <t>Construcción de Instalaciones Deportivas en el Edificio Continental; la cual incluye: Construir Techo de 600 m2 y el Área de Sanitarios de las Instalaciones Deportivas”; consistentes en: a) Estructura Metálica: Proyecto, Preliminares, Pintura, Cubierta; b) Baños Vestidores: Preliminares, Cimentación, Estructura, Albañilería, Cancelería, Acabados, Muebles Sanitarios, e Instalacion Hidráulica; c) Drenaje y Tratamiento: Drenaje Segregado, Planta de  Tratamiento, y Campo de Oxidación; d) Alimentación Hidráulica: Motobomba, Red de Distribución, y Encofrado; e) Instalacion Eléctrica: Alimentadores, e Instalacion Eléctrica Vestidores</t>
  </si>
  <si>
    <t>Construir  doce cubículos para PTC de 9m2 cada uno y  una sala de profesores de 60 m2.</t>
  </si>
  <si>
    <t>Construcción de Doce Cubículos para PTC de 9 m2 cada uno y una Sala de Profesores de 60 m2; consistentes en: a) Cubículos para PTC`s P.B.: Preliminares, Cimentación P.B., Estructura P.B., Albañilerías P.B., Acabados P.B., y Cancelería P.B. y   b) Sala de Profesores: Cocineta y Sanitarios: Preliminares, Cimentación, Estructura, Albañilería, y Acabados. Asi como Instalación Eléctrica Voz y Datos (Alumbrado, Contactos Normales, Voz y Datos, y Alimentadores).</t>
  </si>
  <si>
    <t>CL</t>
  </si>
  <si>
    <t>Rehabilitar la instalación hidráulica.</t>
  </si>
  <si>
    <t>Construir el techo (77m2) del área de acceso del edificio de la Sede Regional del Volcán, así como  el techo ( 80m2) del área de administrativa del centro de cómputo.</t>
  </si>
  <si>
    <t>Construir el techo del área de acceso, así como  el techo del área de administrativa del centro de cómputo.</t>
  </si>
  <si>
    <t>Adecuar espacios en la Facultad de Ciencias Agropecuarias conforme a recomendaciones de organismos evaluadores.</t>
  </si>
  <si>
    <t>Adecuar espacios.</t>
  </si>
  <si>
    <t>Construcción de un centro de cómputo.</t>
  </si>
  <si>
    <t xml:space="preserve">Construcción de 2 aulas </t>
  </si>
  <si>
    <t>Monto Ejercido en 2014                                                                                                                                                                                                                                                                                                                                                                                                                                                                                 Trimestres</t>
  </si>
  <si>
    <t xml:space="preserve">25 de noviembre de 2013 </t>
  </si>
  <si>
    <t xml:space="preserve">2 de enero de 2014. </t>
  </si>
  <si>
    <t>construcción de doce cubículos para PTC de 9 m2 cada uno y una sala de profesores de 60 m2, construcción de sanitarios de 60 m2, ampliación de 132 m2 en el centro de computo, para el IPRO</t>
  </si>
  <si>
    <t>Monto ejercido por fuente de financiamiento</t>
  </si>
  <si>
    <t xml:space="preserve"> Ampliacion del Centro de Computo y Adecuacion de Intalaciones hidraulica, sanitaria y electrica, en la sede regional universitaria de la Cuenca-Mazatepec,</t>
  </si>
  <si>
    <t>Monto Ejercido en 2014                                                                                                                                                                                                                                                                                                                                                                                                                                                                               Trimestres</t>
  </si>
  <si>
    <t>----</t>
  </si>
  <si>
    <t>OBRA TERMINADA</t>
  </si>
  <si>
    <t>17 de febrero de 2014</t>
  </si>
  <si>
    <t>1 Centro de Computo</t>
  </si>
  <si>
    <t>12 Cubiculos, 1 Sala de Profesores, 1 Modulo Sanitario</t>
  </si>
  <si>
    <t>1 Techumbre, 1 Modulo Sanitario</t>
  </si>
  <si>
    <t xml:space="preserve">OBRA TERMINADA </t>
  </si>
  <si>
    <t>Monto Ejercido en 2015                                                                                                                                                                                                                                                                                                                                                                                                                                                                                 Trimestres</t>
  </si>
  <si>
    <t>Monto Ejercido en 2013                                                                                                                                                                                                                                                                                                                                                                                                                                                                               Trimestres</t>
  </si>
  <si>
    <t>Monto Ejercido en 2015                                                                                                                                                                                                                                                                                                                                                                                                                                                                               Trimestres</t>
  </si>
  <si>
    <t>Monto Ejercido en 2016                                                                                                                                                                                                                                                                                                                                                                                                                                                                                 Trimestres</t>
  </si>
  <si>
    <t>Monto Ejercido en 2016                                                                                                                                                                                                                                                                                                                                                                                                                                                                               Trimestres</t>
  </si>
  <si>
    <r>
      <rPr>
        <b/>
        <sz val="8"/>
        <rFont val="Arial"/>
        <family val="2"/>
      </rPr>
      <t>La construcción de un centro de cómputo es una obra construida al 100 %</t>
    </r>
    <r>
      <rPr>
        <sz val="8"/>
        <rFont val="Arial"/>
        <family val="2"/>
      </rPr>
      <t xml:space="preserve"> .          la obra no fue inaugurada , sólo se entregó un acta circunstanciada para poder hacer uso de las instalaciones. La última estimación se informó en el 4° trimestre de 2013.                                                                      Buscando contar con la infraestructura idónea se llevó a cabo la rehabilitación eléctrica del centro de cómputo como parte de los remantentes del presente fondo. (primer trimestre 2016).</t>
    </r>
  </si>
  <si>
    <r>
      <rPr>
        <b/>
        <sz val="10"/>
        <rFont val="Calibri"/>
        <family val="2"/>
      </rPr>
      <t>Obra construida al 100 %</t>
    </r>
    <r>
      <rPr>
        <sz val="10"/>
        <rFont val="Calibri"/>
        <family val="2"/>
      </rPr>
      <t xml:space="preserve">                                                                                                                                                                                                                                                                                                                                                                                                                                                                                                                           $292,683.66 monto ejercido para la obra adecuación de espacios en el campo experimental de la Facultad de Ciencias Agropecuarias.                                                                                                                                                                                                                                                                                            $20,380.01  de la adecuación del área de posgrado de la Facultad de Ciencias Agropecuarias (remanente) trabajos de tablaroca con instalación, como parte de la solventación de recomendaciones de CIEES.                                                                                                                                                                                                              $49,300.00  (remanente) se realizó una adecuación de espacios en la sala de maestros de la Facultad de Ciencias Agropecuarias, así como la habilitación de salida de emergencia en la dirección, esto complementado con recursos propios de la misma facultad.</t>
    </r>
  </si>
  <si>
    <r>
      <rPr>
        <b/>
        <sz val="11"/>
        <rFont val="Calibri"/>
        <family val="2"/>
        <scheme val="minor"/>
      </rPr>
      <t>Obra construida al 100 %</t>
    </r>
    <r>
      <rPr>
        <sz val="11"/>
        <rFont val="Calibri"/>
        <family val="2"/>
        <scheme val="minor"/>
      </rPr>
      <t xml:space="preserve">                                                                                                                                                                                                                                                                                                                                                                                                                                                                                                                        La obra no fue inaugurada , sólo se entregó un acta circunstanciada para poder hacer uso de las instalaciones.    (se considero  para la capacidad instalada el total de beneficiados). CONTRATO no. 65-61000700-OS-2013 para la Ampliación del Centro de Computo y Adecuación de Intalaciones hidráulica, sanitaria y eléctrica, en la sede regional universitaria de la Cuenca-Mazatepec,  A) aula - taller de dibujo, : trabajos preliminares albañileria e instalación electrica. D) remodelación de baños: trabajos preliminares e instalación hidrosanitaria. C) rehabilitación de drenaje D) rehabilitación  de instalación eléctrica.                                                                                                                                                                                                                                                                                                                                                                                          Se realizó la rehabilitación de instalación hidráulica en módulos sanitarios  $4,594.73 como parte de remanentes.</t>
    </r>
  </si>
  <si>
    <r>
      <rPr>
        <b/>
        <sz val="8"/>
        <rFont val="Arial"/>
        <family val="2"/>
      </rPr>
      <t xml:space="preserve">La construcción de 2 aulas es una obra construida al 100 % </t>
    </r>
    <r>
      <rPr>
        <sz val="8"/>
        <rFont val="Arial"/>
        <family val="2"/>
      </rPr>
      <t xml:space="preserve"> .                                                                                                                                                                                                                                                                                                                                                                                                                                                                                    Del remanente se ejercieron $180,394.94 para construcción de aula de usos múltiples como complemento del FADOEES 2011.                                                                                </t>
    </r>
  </si>
  <si>
    <t>La obra no fue inaugurada , sólo se entregó un acta circunstanciada para poder hacer uso de las instalaciones. La última estimación se informó en el 4° trimestre de 2013.                                                                                                                                                                                                                                                       Como parte del remanente se hizo la rehabilitación de las instalaciones $ 8,130.54</t>
  </si>
  <si>
    <r>
      <rPr>
        <b/>
        <sz val="11"/>
        <color theme="1"/>
        <rFont val="Calibri"/>
        <family val="2"/>
        <scheme val="minor"/>
      </rPr>
      <t xml:space="preserve">Obra construida al 100 % </t>
    </r>
    <r>
      <rPr>
        <sz val="11"/>
        <color theme="1"/>
        <rFont val="Calibri"/>
        <family val="2"/>
        <scheme val="minor"/>
      </rPr>
      <t xml:space="preserve"> El Remanente Saldo que será ejercido como complemento para "construcción de doce cubículos para PTC de 9 m2 cada uno y una sala de profesores de 60 m2, construcción de sanitarios de 60 m2, ampliación de 132 m2 en el centro de computo, para el IPRO" Por $ 134,028.96 del cual se pagaron en el 4° trimestre de 2012 la cantidad de $ 24,081.00  y se reporta en el 3er trimestre 2013 $56,189.00 quedando como saldo $ 53,758.96 que será ejercido en los sig periodos.                                                                                                                                                                                                                                                                 Del remanente se ejercieron $34,834.15 para construcción de aula de usos múltiples como complemento del FADOEES 2012.     </t>
    </r>
  </si>
  <si>
    <r>
      <rPr>
        <b/>
        <sz val="11"/>
        <rFont val="Calibri"/>
        <family val="2"/>
        <scheme val="minor"/>
      </rPr>
      <t xml:space="preserve">Obra construida al 100 % .                                                                                                                                                                                                                                                                                                                                                                                                                                                                                                                     </t>
    </r>
    <r>
      <rPr>
        <sz val="11"/>
        <rFont val="Calibri"/>
        <family val="2"/>
        <scheme val="minor"/>
      </rPr>
      <t xml:space="preserve">Se tiene dictamen estructural que indica el cambio total de la techumbre y reforzamiento de columnas. Como parte de remanente se realizó pago de estimación $13,554.14 para la construcción de aula de usos múltiples como complemento del FADOEES 2012. </t>
    </r>
  </si>
  <si>
    <r>
      <t xml:space="preserve">Obra construida al 100 %                                                                                                                                                                                                                                                                                                                                                                                                                                                                                                                           </t>
    </r>
    <r>
      <rPr>
        <sz val="11"/>
        <rFont val="Calibri"/>
        <family val="2"/>
        <scheme val="minor"/>
      </rPr>
      <t xml:space="preserve">  Como parte de remanente se realizó pago de estimación $117.99 para la construcción de aula de usos múltiples como complemento del FADOEES 2012. </t>
    </r>
  </si>
  <si>
    <r>
      <rPr>
        <b/>
        <sz val="10"/>
        <rFont val="Calibri"/>
        <family val="2"/>
      </rPr>
      <t xml:space="preserve">Obra construida al 100 %    </t>
    </r>
    <r>
      <rPr>
        <sz val="10"/>
        <rFont val="Calibri"/>
        <family val="2"/>
      </rPr>
      <t xml:space="preserve">                                                                                                     Construcción del techo del área administrativa de la Sede Regional Universitaria del Volcán. Estimación única.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</si>
</sst>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quot;$&quot;#,##0.00;[Red]\-&quot;$&quot;#,##0.00"/>
    <numFmt numFmtId="165" formatCode="_-&quot;$&quot;* #,##0.00_-;\-&quot;$&quot;* #,##0.00_-;_-&quot;$&quot;* &quot;-&quot;??_-;_-@_-"/>
    <numFmt numFmtId="166" formatCode="_-* #,##0.00_-;\-* #,##0.00_-;_-* &quot;-&quot;??_-;_-@_-"/>
    <numFmt numFmtId="167" formatCode="d/mm/yy;@"/>
  </numFmts>
  <fonts count="33" x14ac:knownFonts="1">
    <font>
      <sz val="11"/>
      <color theme="1"/>
      <name val="Calibri"/>
      <family val="2"/>
      <scheme val="minor"/>
    </font>
    <font>
      <sz val="11"/>
      <color theme="1"/>
      <name val="Calibri"/>
      <family val="2"/>
      <scheme val="minor"/>
    </font>
    <font>
      <sz val="11"/>
      <color rgb="FF006100"/>
      <name val="Calibri"/>
      <family val="2"/>
      <scheme val="minor"/>
    </font>
    <font>
      <b/>
      <sz val="8"/>
      <color indexed="8"/>
      <name val="Calibri"/>
      <family val="2"/>
    </font>
    <font>
      <sz val="10"/>
      <name val="Arial"/>
      <family val="2"/>
    </font>
    <font>
      <b/>
      <sz val="8"/>
      <name val="Calibri"/>
      <family val="2"/>
      <scheme val="minor"/>
    </font>
    <font>
      <b/>
      <sz val="8"/>
      <color theme="1"/>
      <name val="Calibri"/>
      <family val="2"/>
    </font>
    <font>
      <b/>
      <sz val="8"/>
      <color theme="1"/>
      <name val="Calibri"/>
      <family val="2"/>
      <scheme val="minor"/>
    </font>
    <font>
      <sz val="11"/>
      <name val="Calibri"/>
      <family val="2"/>
      <scheme val="minor"/>
    </font>
    <font>
      <sz val="8"/>
      <color theme="1"/>
      <name val="Calibri"/>
      <family val="2"/>
      <scheme val="minor"/>
    </font>
    <font>
      <sz val="8"/>
      <color indexed="8"/>
      <name val="Calibri"/>
      <family val="2"/>
    </font>
    <font>
      <sz val="8"/>
      <name val="Calibri"/>
      <family val="2"/>
    </font>
    <font>
      <b/>
      <sz val="8"/>
      <name val="Calibri"/>
      <family val="2"/>
    </font>
    <font>
      <sz val="8"/>
      <name val="Calibri"/>
      <family val="2"/>
      <scheme val="minor"/>
    </font>
    <font>
      <sz val="9"/>
      <color theme="1"/>
      <name val="Calibri"/>
      <family val="2"/>
      <scheme val="minor"/>
    </font>
    <font>
      <b/>
      <sz val="9"/>
      <name val="Calibri"/>
      <family val="2"/>
      <scheme val="minor"/>
    </font>
    <font>
      <sz val="9"/>
      <name val="Calibri"/>
      <family val="2"/>
      <scheme val="minor"/>
    </font>
    <font>
      <sz val="8"/>
      <color rgb="FFFF0000"/>
      <name val="Calibri"/>
      <family val="2"/>
      <scheme val="minor"/>
    </font>
    <font>
      <sz val="10"/>
      <color indexed="8"/>
      <name val="Arial"/>
      <family val="2"/>
    </font>
    <font>
      <b/>
      <sz val="11"/>
      <color rgb="FFFF0000"/>
      <name val="Calibri"/>
      <family val="2"/>
      <scheme val="minor"/>
    </font>
    <font>
      <b/>
      <sz val="16"/>
      <color rgb="FFFF0000"/>
      <name val="Calibri"/>
      <family val="2"/>
      <scheme val="minor"/>
    </font>
    <font>
      <sz val="8"/>
      <color indexed="8"/>
      <name val="Calibri"/>
      <family val="2"/>
      <scheme val="minor"/>
    </font>
    <font>
      <sz val="8"/>
      <color theme="1"/>
      <name val="Arial"/>
      <family val="2"/>
    </font>
    <font>
      <sz val="8"/>
      <name val="Arial"/>
      <family val="2"/>
    </font>
    <font>
      <sz val="12"/>
      <color theme="1"/>
      <name val="Calibri"/>
      <family val="2"/>
      <scheme val="minor"/>
    </font>
    <font>
      <b/>
      <sz val="14"/>
      <name val="Calibri"/>
      <family val="2"/>
      <scheme val="minor"/>
    </font>
    <font>
      <b/>
      <sz val="11"/>
      <name val="Calibri"/>
      <family val="2"/>
      <scheme val="minor"/>
    </font>
    <font>
      <b/>
      <sz val="12"/>
      <color rgb="FFFF0000"/>
      <name val="Calibri"/>
      <family val="2"/>
      <scheme val="minor"/>
    </font>
    <font>
      <sz val="10"/>
      <name val="Calibri"/>
      <family val="2"/>
    </font>
    <font>
      <b/>
      <sz val="11"/>
      <color theme="1"/>
      <name val="Calibri"/>
      <family val="2"/>
      <scheme val="minor"/>
    </font>
    <font>
      <b/>
      <sz val="10"/>
      <name val="Calibri"/>
      <family val="2"/>
    </font>
    <font>
      <b/>
      <sz val="8"/>
      <name val="Arial"/>
      <family val="2"/>
    </font>
    <font>
      <sz val="10"/>
      <color rgb="FFFF0000"/>
      <name val="Calibri"/>
      <family val="2"/>
      <scheme val="minor"/>
    </font>
  </fonts>
  <fills count="6">
    <fill>
      <patternFill patternType="none"/>
    </fill>
    <fill>
      <patternFill patternType="gray125"/>
    </fill>
    <fill>
      <patternFill patternType="solid">
        <fgColor rgb="FFC6EFCE"/>
      </patternFill>
    </fill>
    <fill>
      <patternFill patternType="solid">
        <fgColor rgb="FFCC99FF"/>
        <bgColor indexed="64"/>
      </patternFill>
    </fill>
    <fill>
      <patternFill patternType="solid">
        <fgColor rgb="FF92D050"/>
        <bgColor indexed="64"/>
      </patternFill>
    </fill>
    <fill>
      <patternFill patternType="solid">
        <fgColor rgb="FFFFC000"/>
        <bgColor indexed="64"/>
      </patternFill>
    </fill>
  </fills>
  <borders count="21">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theme="2" tint="-0.749961851863155"/>
      </top>
      <bottom/>
      <diagonal/>
    </border>
    <border>
      <left style="thin">
        <color indexed="64"/>
      </left>
      <right style="thin">
        <color indexed="64"/>
      </right>
      <top/>
      <bottom style="thin">
        <color indexed="64"/>
      </bottom>
      <diagonal/>
    </border>
    <border>
      <left style="thin">
        <color indexed="64"/>
      </left>
      <right style="thin">
        <color indexed="64"/>
      </right>
      <top/>
      <bottom style="thin">
        <color theme="2" tint="-0.749961851863155"/>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bottom style="thin">
        <color theme="2" tint="-0.749961851863155"/>
      </bottom>
      <diagonal/>
    </border>
    <border>
      <left/>
      <right style="thin">
        <color theme="2" tint="-0.749961851863155"/>
      </right>
      <top/>
      <bottom style="thin">
        <color theme="2" tint="-0.749961851863155"/>
      </bottom>
      <diagonal/>
    </border>
    <border>
      <left style="thin">
        <color theme="2" tint="-0.749961851863155"/>
      </left>
      <right style="thin">
        <color theme="2" tint="-0.749961851863155"/>
      </right>
      <top/>
      <bottom style="thin">
        <color theme="2" tint="-0.749961851863155"/>
      </bottom>
      <diagonal/>
    </border>
    <border>
      <left style="thin">
        <color theme="2" tint="-0.749961851863155"/>
      </left>
      <right/>
      <top/>
      <bottom style="thin">
        <color theme="2" tint="-0.749961851863155"/>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s>
  <cellStyleXfs count="13">
    <xf numFmtId="0" fontId="0" fillId="0" borderId="0"/>
    <xf numFmtId="165" fontId="1" fillId="0" borderId="0" applyFont="0" applyFill="0" applyBorder="0" applyAlignment="0" applyProtection="0"/>
    <xf numFmtId="9" fontId="1" fillId="0" borderId="0" applyFont="0" applyFill="0" applyBorder="0" applyAlignment="0" applyProtection="0"/>
    <xf numFmtId="0" fontId="2" fillId="2" borderId="0" applyNumberFormat="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18" fillId="0" borderId="0"/>
    <xf numFmtId="166" fontId="1" fillId="0" borderId="0" applyFont="0" applyFill="0" applyBorder="0" applyAlignment="0" applyProtection="0"/>
    <xf numFmtId="165" fontId="1" fillId="0" borderId="0" applyFont="0" applyFill="0" applyBorder="0" applyAlignment="0" applyProtection="0"/>
  </cellStyleXfs>
  <cellXfs count="214">
    <xf numFmtId="0" fontId="0" fillId="0" borderId="0" xfId="0"/>
    <xf numFmtId="4" fontId="5" fillId="3" borderId="5" xfId="5" applyNumberFormat="1" applyFont="1" applyFill="1" applyBorder="1" applyAlignment="1">
      <alignment horizontal="center" vertical="center" wrapText="1"/>
    </xf>
    <xf numFmtId="165" fontId="5" fillId="3" borderId="5" xfId="1" applyFont="1" applyFill="1" applyBorder="1" applyAlignment="1">
      <alignment horizontal="center" vertical="center" wrapText="1"/>
    </xf>
    <xf numFmtId="4" fontId="5" fillId="3" borderId="5" xfId="7" applyNumberFormat="1" applyFont="1" applyFill="1" applyBorder="1" applyAlignment="1">
      <alignment horizontal="center" vertical="center" wrapText="1"/>
    </xf>
    <xf numFmtId="0" fontId="5" fillId="3" borderId="8" xfId="0" applyFont="1" applyFill="1" applyBorder="1" applyAlignment="1">
      <alignment horizontal="center" vertical="center" wrapText="1"/>
    </xf>
    <xf numFmtId="0" fontId="0" fillId="0" borderId="0" xfId="0" applyFill="1"/>
    <xf numFmtId="0" fontId="9" fillId="0" borderId="0" xfId="0" applyFont="1" applyFill="1" applyAlignment="1">
      <alignment horizontal="center" vertical="center"/>
    </xf>
    <xf numFmtId="0" fontId="9" fillId="0" borderId="0" xfId="0" applyFont="1" applyFill="1"/>
    <xf numFmtId="0" fontId="5" fillId="3" borderId="5" xfId="0" applyFont="1" applyFill="1" applyBorder="1" applyAlignment="1">
      <alignment horizontal="center" vertical="center" wrapText="1"/>
    </xf>
    <xf numFmtId="0" fontId="7" fillId="0" borderId="0" xfId="0" applyNumberFormat="1" applyFont="1" applyFill="1" applyBorder="1" applyAlignment="1">
      <alignment horizontal="center"/>
    </xf>
    <xf numFmtId="0" fontId="5" fillId="3" borderId="5" xfId="9" applyNumberFormat="1" applyFont="1" applyFill="1" applyBorder="1" applyAlignment="1">
      <alignment horizontal="center" vertical="center" wrapText="1"/>
    </xf>
    <xf numFmtId="0" fontId="5" fillId="3" borderId="6" xfId="9" applyNumberFormat="1" applyFont="1" applyFill="1" applyBorder="1" applyAlignment="1">
      <alignment horizontal="center" vertical="center" wrapText="1"/>
    </xf>
    <xf numFmtId="3" fontId="5" fillId="3" borderId="10" xfId="6" applyNumberFormat="1" applyFont="1" applyFill="1" applyBorder="1" applyAlignment="1">
      <alignment horizontal="center" vertical="center" wrapText="1"/>
    </xf>
    <xf numFmtId="3" fontId="5" fillId="3" borderId="3" xfId="6" applyNumberFormat="1" applyFont="1" applyFill="1" applyBorder="1" applyAlignment="1">
      <alignment horizontal="center" vertical="center" wrapText="1"/>
    </xf>
    <xf numFmtId="3" fontId="5" fillId="3" borderId="11" xfId="6" applyNumberFormat="1" applyFont="1" applyFill="1" applyBorder="1" applyAlignment="1">
      <alignment horizontal="center" vertical="center" wrapText="1"/>
    </xf>
    <xf numFmtId="3" fontId="5" fillId="3" borderId="12" xfId="6" applyNumberFormat="1" applyFont="1" applyFill="1" applyBorder="1" applyAlignment="1">
      <alignment horizontal="center" vertical="center" wrapText="1"/>
    </xf>
    <xf numFmtId="0" fontId="5" fillId="3" borderId="12" xfId="6" applyFont="1" applyFill="1" applyBorder="1" applyAlignment="1">
      <alignment horizontal="center" vertical="center" wrapText="1"/>
    </xf>
    <xf numFmtId="0" fontId="5" fillId="3" borderId="13" xfId="6" applyFont="1" applyFill="1" applyBorder="1" applyAlignment="1">
      <alignment horizontal="center" vertical="center" wrapText="1"/>
    </xf>
    <xf numFmtId="0" fontId="13" fillId="5" borderId="5" xfId="0" applyFont="1" applyFill="1" applyBorder="1" applyAlignment="1">
      <alignment horizontal="center" vertical="center"/>
    </xf>
    <xf numFmtId="0" fontId="13" fillId="5" borderId="5" xfId="0" applyFont="1" applyFill="1" applyBorder="1" applyAlignment="1">
      <alignment horizontal="left" vertical="center" wrapText="1"/>
    </xf>
    <xf numFmtId="165" fontId="13" fillId="5" borderId="5" xfId="1" applyFont="1" applyFill="1" applyBorder="1" applyAlignment="1">
      <alignment horizontal="center" vertical="center"/>
    </xf>
    <xf numFmtId="0" fontId="13" fillId="5" borderId="5" xfId="0" applyFont="1" applyFill="1" applyBorder="1" applyAlignment="1">
      <alignment horizontal="center" vertical="center" wrapText="1"/>
    </xf>
    <xf numFmtId="0" fontId="13" fillId="5" borderId="5" xfId="0" applyFont="1" applyFill="1" applyBorder="1" applyAlignment="1">
      <alignment vertical="center" wrapText="1"/>
    </xf>
    <xf numFmtId="0" fontId="13" fillId="0" borderId="5" xfId="0" applyFont="1" applyFill="1" applyBorder="1" applyAlignment="1">
      <alignment horizontal="center" vertical="center" wrapText="1"/>
    </xf>
    <xf numFmtId="0" fontId="13" fillId="0" borderId="5" xfId="0" applyFont="1" applyFill="1" applyBorder="1" applyAlignment="1">
      <alignment horizontal="center" vertical="center"/>
    </xf>
    <xf numFmtId="0" fontId="13" fillId="0" borderId="5" xfId="0" applyFont="1" applyFill="1" applyBorder="1" applyAlignment="1">
      <alignment horizontal="left" vertical="center" wrapText="1"/>
    </xf>
    <xf numFmtId="165" fontId="13" fillId="0" borderId="5" xfId="1" applyFont="1" applyFill="1" applyBorder="1" applyAlignment="1">
      <alignment horizontal="center" vertical="center"/>
    </xf>
    <xf numFmtId="0" fontId="11" fillId="0" borderId="5" xfId="0" applyFont="1" applyFill="1" applyBorder="1" applyAlignment="1">
      <alignment horizontal="center" vertical="center"/>
    </xf>
    <xf numFmtId="3" fontId="13" fillId="0" borderId="5" xfId="0" applyNumberFormat="1" applyFont="1" applyFill="1" applyBorder="1" applyAlignment="1">
      <alignment horizontal="center" vertical="center"/>
    </xf>
    <xf numFmtId="14" fontId="13" fillId="4" borderId="5" xfId="0" applyNumberFormat="1" applyFont="1" applyFill="1" applyBorder="1" applyAlignment="1">
      <alignment horizontal="center" vertical="center"/>
    </xf>
    <xf numFmtId="0" fontId="13" fillId="4" borderId="5" xfId="0" applyFont="1" applyFill="1" applyBorder="1" applyAlignment="1">
      <alignment horizontal="center" vertical="center" wrapText="1"/>
    </xf>
    <xf numFmtId="0" fontId="13" fillId="5" borderId="5" xfId="10" applyFont="1" applyFill="1" applyBorder="1" applyAlignment="1">
      <alignment horizontal="center" vertical="center" wrapText="1"/>
    </xf>
    <xf numFmtId="165" fontId="13" fillId="5" borderId="5" xfId="1" applyFont="1" applyFill="1" applyBorder="1" applyAlignment="1">
      <alignment horizontal="center" vertical="center" wrapText="1"/>
    </xf>
    <xf numFmtId="0" fontId="13" fillId="4" borderId="5" xfId="10" applyFont="1" applyFill="1" applyBorder="1" applyAlignment="1">
      <alignment horizontal="center" vertical="center" wrapText="1"/>
    </xf>
    <xf numFmtId="165" fontId="13" fillId="0" borderId="5" xfId="1" applyFont="1" applyFill="1" applyBorder="1" applyAlignment="1">
      <alignment horizontal="center" vertical="center" wrapText="1"/>
    </xf>
    <xf numFmtId="3" fontId="13" fillId="0" borderId="5" xfId="0" applyNumberFormat="1" applyFont="1" applyFill="1" applyBorder="1" applyAlignment="1">
      <alignment horizontal="center" vertical="center" wrapText="1"/>
    </xf>
    <xf numFmtId="0" fontId="13" fillId="0" borderId="0" xfId="0" applyFont="1" applyFill="1" applyBorder="1"/>
    <xf numFmtId="0" fontId="13" fillId="0" borderId="0" xfId="0" applyFont="1" applyFill="1"/>
    <xf numFmtId="0" fontId="10" fillId="5" borderId="5" xfId="0" applyFont="1" applyFill="1" applyBorder="1" applyAlignment="1">
      <alignment horizontal="center" vertical="center"/>
    </xf>
    <xf numFmtId="0" fontId="9" fillId="5" borderId="5" xfId="0" applyFont="1" applyFill="1" applyBorder="1" applyAlignment="1">
      <alignment horizontal="center" vertical="center" wrapText="1"/>
    </xf>
    <xf numFmtId="0" fontId="22" fillId="5" borderId="5" xfId="0" applyFont="1" applyFill="1" applyBorder="1" applyAlignment="1">
      <alignment horizontal="center" vertical="center" wrapText="1"/>
    </xf>
    <xf numFmtId="3" fontId="13" fillId="5" borderId="5" xfId="0" applyNumberFormat="1" applyFont="1" applyFill="1" applyBorder="1" applyAlignment="1">
      <alignment horizontal="center" vertical="center" wrapText="1"/>
    </xf>
    <xf numFmtId="0" fontId="13" fillId="5" borderId="5" xfId="0" applyNumberFormat="1" applyFont="1" applyFill="1" applyBorder="1" applyAlignment="1">
      <alignment horizontal="center" vertical="center" wrapText="1"/>
    </xf>
    <xf numFmtId="0" fontId="13" fillId="5" borderId="5" xfId="11" applyNumberFormat="1" applyFont="1" applyFill="1" applyBorder="1" applyAlignment="1">
      <alignment horizontal="center" vertical="center" wrapText="1"/>
    </xf>
    <xf numFmtId="165" fontId="13" fillId="5" borderId="5" xfId="3" applyNumberFormat="1" applyFont="1" applyFill="1" applyBorder="1" applyAlignment="1">
      <alignment horizontal="center" vertical="center"/>
    </xf>
    <xf numFmtId="0" fontId="13" fillId="0" borderId="0" xfId="3" applyFont="1" applyFill="1"/>
    <xf numFmtId="0" fontId="13" fillId="0" borderId="5" xfId="3" applyFont="1" applyFill="1" applyBorder="1" applyAlignment="1">
      <alignment horizontal="center" vertical="center"/>
    </xf>
    <xf numFmtId="0" fontId="13" fillId="0" borderId="5" xfId="3" applyFont="1" applyFill="1" applyBorder="1" applyAlignment="1">
      <alignment horizontal="center" vertical="center" wrapText="1"/>
    </xf>
    <xf numFmtId="0" fontId="13" fillId="0" borderId="5" xfId="3" applyFont="1" applyFill="1" applyBorder="1" applyAlignment="1">
      <alignment horizontal="left" vertical="center" wrapText="1"/>
    </xf>
    <xf numFmtId="3" fontId="13" fillId="0" borderId="5" xfId="3" applyNumberFormat="1" applyFont="1" applyFill="1" applyBorder="1" applyAlignment="1">
      <alignment horizontal="center" vertical="center" wrapText="1"/>
    </xf>
    <xf numFmtId="3" fontId="13" fillId="0" borderId="5" xfId="3" applyNumberFormat="1" applyFont="1" applyFill="1" applyBorder="1" applyAlignment="1">
      <alignment horizontal="center" vertical="center"/>
    </xf>
    <xf numFmtId="165" fontId="13" fillId="0" borderId="5" xfId="3" applyNumberFormat="1" applyFont="1" applyFill="1" applyBorder="1" applyAlignment="1">
      <alignment horizontal="center" vertical="center" wrapText="1"/>
    </xf>
    <xf numFmtId="165" fontId="13" fillId="0" borderId="5" xfId="3" applyNumberFormat="1" applyFont="1" applyFill="1" applyBorder="1" applyAlignment="1">
      <alignment horizontal="center" vertical="center"/>
    </xf>
    <xf numFmtId="0" fontId="9" fillId="5" borderId="5" xfId="0" applyFont="1" applyFill="1" applyBorder="1" applyAlignment="1">
      <alignment horizontal="center" vertical="center"/>
    </xf>
    <xf numFmtId="3" fontId="9" fillId="5" borderId="5" xfId="1" applyNumberFormat="1" applyFont="1" applyFill="1" applyBorder="1" applyAlignment="1">
      <alignment horizontal="center" vertical="center" wrapText="1"/>
    </xf>
    <xf numFmtId="3" fontId="22" fillId="5" borderId="5" xfId="0" applyNumberFormat="1" applyFont="1" applyFill="1" applyBorder="1" applyAlignment="1">
      <alignment horizontal="center" vertical="center" wrapText="1"/>
    </xf>
    <xf numFmtId="3" fontId="9" fillId="5" borderId="5" xfId="0" applyNumberFormat="1" applyFont="1" applyFill="1" applyBorder="1" applyAlignment="1">
      <alignment horizontal="center" vertical="center" wrapText="1"/>
    </xf>
    <xf numFmtId="3" fontId="21" fillId="5" borderId="5" xfId="0" applyNumberFormat="1" applyFont="1" applyFill="1" applyBorder="1" applyAlignment="1">
      <alignment horizontal="center" vertical="center" wrapText="1"/>
    </xf>
    <xf numFmtId="9" fontId="13" fillId="5" borderId="5" xfId="2" applyFont="1" applyFill="1" applyBorder="1" applyAlignment="1">
      <alignment horizontal="center" vertical="center" wrapText="1"/>
    </xf>
    <xf numFmtId="0" fontId="23" fillId="5" borderId="5" xfId="0" applyFont="1" applyFill="1" applyBorder="1" applyAlignment="1">
      <alignment horizontal="center" vertical="center" wrapText="1"/>
    </xf>
    <xf numFmtId="165" fontId="23" fillId="5" borderId="5" xfId="1" applyFont="1" applyFill="1" applyBorder="1" applyAlignment="1">
      <alignment horizontal="left" vertical="center" wrapText="1"/>
    </xf>
    <xf numFmtId="10" fontId="13" fillId="5" borderId="5" xfId="0" applyNumberFormat="1" applyFont="1" applyFill="1" applyBorder="1" applyAlignment="1">
      <alignment horizontal="center" vertical="center"/>
    </xf>
    <xf numFmtId="3" fontId="13" fillId="0" borderId="5" xfId="1" applyNumberFormat="1" applyFont="1" applyFill="1" applyBorder="1" applyAlignment="1">
      <alignment horizontal="center" vertical="center" wrapText="1"/>
    </xf>
    <xf numFmtId="10" fontId="13" fillId="0" borderId="5" xfId="0" applyNumberFormat="1" applyFont="1" applyFill="1" applyBorder="1" applyAlignment="1">
      <alignment horizontal="center" vertical="center"/>
    </xf>
    <xf numFmtId="0" fontId="23" fillId="0" borderId="5" xfId="0" applyFont="1" applyFill="1" applyBorder="1" applyAlignment="1">
      <alignment horizontal="center" vertical="center" wrapText="1"/>
    </xf>
    <xf numFmtId="3" fontId="23" fillId="0" borderId="5" xfId="0" applyNumberFormat="1" applyFont="1" applyFill="1" applyBorder="1" applyAlignment="1">
      <alignment horizontal="center" vertical="center" wrapText="1"/>
    </xf>
    <xf numFmtId="0" fontId="23" fillId="5" borderId="5" xfId="0" applyFont="1" applyFill="1" applyBorder="1" applyAlignment="1">
      <alignment horizontal="left" vertical="center" wrapText="1"/>
    </xf>
    <xf numFmtId="0" fontId="11" fillId="5" borderId="5" xfId="0" applyFont="1" applyFill="1" applyBorder="1" applyAlignment="1">
      <alignment horizontal="center" vertical="center"/>
    </xf>
    <xf numFmtId="3" fontId="13" fillId="5" borderId="5" xfId="1" applyNumberFormat="1" applyFont="1" applyFill="1" applyBorder="1" applyAlignment="1">
      <alignment horizontal="center" vertical="center" wrapText="1"/>
    </xf>
    <xf numFmtId="3" fontId="23" fillId="5" borderId="5" xfId="0" applyNumberFormat="1" applyFont="1" applyFill="1" applyBorder="1" applyAlignment="1">
      <alignment horizontal="center" vertical="center" wrapText="1"/>
    </xf>
    <xf numFmtId="17" fontId="23" fillId="5" borderId="5" xfId="0" applyNumberFormat="1" applyFont="1" applyFill="1" applyBorder="1" applyAlignment="1">
      <alignment horizontal="center" vertical="center" wrapText="1"/>
    </xf>
    <xf numFmtId="0" fontId="9" fillId="0" borderId="0" xfId="0" applyFont="1"/>
    <xf numFmtId="0" fontId="24" fillId="0" borderId="0" xfId="0" applyFont="1"/>
    <xf numFmtId="0" fontId="13" fillId="5" borderId="6" xfId="0" applyFont="1" applyFill="1" applyBorder="1" applyAlignment="1">
      <alignment horizontal="center" vertical="center" wrapText="1"/>
    </xf>
    <xf numFmtId="0" fontId="19" fillId="0" borderId="0" xfId="0" applyFont="1" applyAlignment="1">
      <alignment vertical="top" wrapText="1"/>
    </xf>
    <xf numFmtId="0" fontId="13" fillId="4" borderId="5" xfId="0" applyNumberFormat="1" applyFont="1" applyFill="1" applyBorder="1" applyAlignment="1">
      <alignment horizontal="center" vertical="center" wrapText="1"/>
    </xf>
    <xf numFmtId="0" fontId="13" fillId="4" borderId="5" xfId="11" applyNumberFormat="1" applyFont="1" applyFill="1" applyBorder="1" applyAlignment="1">
      <alignment horizontal="center" vertical="center" wrapText="1"/>
    </xf>
    <xf numFmtId="9" fontId="13" fillId="5" borderId="5" xfId="0" applyNumberFormat="1" applyFont="1" applyFill="1" applyBorder="1" applyAlignment="1">
      <alignment horizontal="center" vertical="center"/>
    </xf>
    <xf numFmtId="4" fontId="13" fillId="0" borderId="5" xfId="1" applyNumberFormat="1" applyFont="1" applyFill="1" applyBorder="1" applyAlignment="1">
      <alignment horizontal="center" vertical="center" wrapText="1"/>
    </xf>
    <xf numFmtId="4" fontId="13" fillId="0" borderId="5" xfId="3" applyNumberFormat="1" applyFont="1" applyFill="1" applyBorder="1" applyAlignment="1">
      <alignment horizontal="center" vertical="center"/>
    </xf>
    <xf numFmtId="4" fontId="13" fillId="5" borderId="5" xfId="0" applyNumberFormat="1" applyFont="1" applyFill="1" applyBorder="1" applyAlignment="1">
      <alignment horizontal="center" vertical="center"/>
    </xf>
    <xf numFmtId="4" fontId="13" fillId="5" borderId="5" xfId="0" applyNumberFormat="1" applyFont="1" applyFill="1" applyBorder="1" applyAlignment="1">
      <alignment horizontal="center" vertical="center" wrapText="1"/>
    </xf>
    <xf numFmtId="4" fontId="13" fillId="5" borderId="5" xfId="0" applyNumberFormat="1" applyFont="1" applyFill="1" applyBorder="1" applyAlignment="1">
      <alignment horizontal="right" vertical="center" wrapText="1"/>
    </xf>
    <xf numFmtId="165" fontId="16" fillId="0" borderId="5" xfId="3" applyNumberFormat="1" applyFont="1" applyFill="1" applyBorder="1" applyAlignment="1">
      <alignment horizontal="center" vertical="center" wrapText="1"/>
    </xf>
    <xf numFmtId="0" fontId="17" fillId="0" borderId="0" xfId="3" applyFont="1" applyFill="1"/>
    <xf numFmtId="0" fontId="5" fillId="3" borderId="5" xfId="0" applyFont="1" applyFill="1" applyBorder="1" applyAlignment="1">
      <alignment horizontal="center" vertical="center" wrapText="1"/>
    </xf>
    <xf numFmtId="0" fontId="5" fillId="3" borderId="5" xfId="0" applyFont="1" applyFill="1" applyBorder="1" applyAlignment="1">
      <alignment horizontal="center" vertical="center" wrapText="1"/>
    </xf>
    <xf numFmtId="0" fontId="8" fillId="0" borderId="0" xfId="3" applyFont="1" applyFill="1" applyBorder="1" applyAlignment="1">
      <alignment horizontal="justify" vertical="center" wrapText="1"/>
    </xf>
    <xf numFmtId="0" fontId="13" fillId="0" borderId="0" xfId="3" applyFont="1" applyFill="1" applyBorder="1"/>
    <xf numFmtId="0" fontId="8" fillId="0" borderId="0" xfId="3" applyFont="1" applyFill="1" applyBorder="1" applyAlignment="1">
      <alignment vertical="center" wrapText="1"/>
    </xf>
    <xf numFmtId="0" fontId="9" fillId="0" borderId="5" xfId="0" applyFont="1" applyBorder="1"/>
    <xf numFmtId="0" fontId="9" fillId="0" borderId="0" xfId="0" applyFont="1" applyAlignment="1">
      <alignment horizontal="center" vertical="center"/>
    </xf>
    <xf numFmtId="0" fontId="9" fillId="0" borderId="5" xfId="0" applyFont="1" applyBorder="1" applyAlignment="1">
      <alignment horizontal="center" vertical="center"/>
    </xf>
    <xf numFmtId="164" fontId="9" fillId="0" borderId="5" xfId="0" applyNumberFormat="1" applyFont="1" applyBorder="1" applyAlignment="1">
      <alignment horizontal="center" vertical="center"/>
    </xf>
    <xf numFmtId="0" fontId="9" fillId="0" borderId="5" xfId="0" applyFont="1" applyBorder="1" applyAlignment="1">
      <alignment horizontal="center" vertical="center" wrapText="1"/>
    </xf>
    <xf numFmtId="0" fontId="9" fillId="0" borderId="5" xfId="0" applyFont="1" applyFill="1" applyBorder="1" applyAlignment="1">
      <alignment horizontal="center" vertical="center"/>
    </xf>
    <xf numFmtId="0" fontId="13" fillId="4" borderId="8" xfId="0" applyFont="1" applyFill="1" applyBorder="1" applyAlignment="1">
      <alignment horizontal="center" vertical="center" wrapText="1"/>
    </xf>
    <xf numFmtId="165" fontId="14" fillId="5" borderId="5" xfId="1" applyFont="1" applyFill="1" applyBorder="1" applyAlignment="1">
      <alignment horizontal="center" vertical="center" wrapText="1"/>
    </xf>
    <xf numFmtId="14" fontId="13" fillId="5" borderId="5" xfId="0" applyNumberFormat="1" applyFont="1" applyFill="1" applyBorder="1" applyAlignment="1">
      <alignment horizontal="center" vertical="center"/>
    </xf>
    <xf numFmtId="15" fontId="13" fillId="5" borderId="5" xfId="0" applyNumberFormat="1" applyFont="1" applyFill="1" applyBorder="1" applyAlignment="1">
      <alignment horizontal="center" vertical="center"/>
    </xf>
    <xf numFmtId="0" fontId="13" fillId="5" borderId="5" xfId="0" applyFont="1" applyFill="1" applyBorder="1" applyAlignment="1">
      <alignment horizontal="center" vertical="center" wrapText="1"/>
    </xf>
    <xf numFmtId="0" fontId="9" fillId="0" borderId="5" xfId="0" applyFont="1" applyBorder="1" applyAlignment="1">
      <alignment vertical="center" wrapText="1"/>
    </xf>
    <xf numFmtId="0" fontId="23" fillId="4" borderId="5" xfId="0" applyFont="1" applyFill="1" applyBorder="1" applyAlignment="1">
      <alignment horizontal="center" vertical="center" wrapText="1"/>
    </xf>
    <xf numFmtId="0" fontId="13" fillId="5" borderId="5" xfId="0" applyFont="1" applyFill="1" applyBorder="1" applyAlignment="1">
      <alignment horizontal="center" vertical="center" wrapText="1"/>
    </xf>
    <xf numFmtId="0" fontId="23" fillId="4" borderId="5" xfId="0" quotePrefix="1" applyFont="1" applyFill="1" applyBorder="1" applyAlignment="1">
      <alignment horizontal="center" vertical="center" wrapText="1"/>
    </xf>
    <xf numFmtId="4" fontId="9" fillId="0" borderId="5" xfId="0" applyNumberFormat="1" applyFont="1" applyBorder="1" applyAlignment="1">
      <alignment horizontal="center" vertical="center"/>
    </xf>
    <xf numFmtId="4" fontId="9" fillId="0" borderId="5" xfId="0" applyNumberFormat="1" applyFont="1" applyBorder="1" applyAlignment="1">
      <alignment vertical="center"/>
    </xf>
    <xf numFmtId="4" fontId="9" fillId="0" borderId="0" xfId="0" applyNumberFormat="1" applyFont="1"/>
    <xf numFmtId="0" fontId="20" fillId="0" borderId="0" xfId="0" applyFont="1" applyFill="1" applyBorder="1" applyAlignment="1">
      <alignment vertical="center" wrapText="1"/>
    </xf>
    <xf numFmtId="0" fontId="15" fillId="0" borderId="0" xfId="0" applyFont="1" applyFill="1" applyBorder="1" applyAlignment="1">
      <alignment wrapText="1"/>
    </xf>
    <xf numFmtId="0" fontId="26" fillId="0" borderId="0" xfId="0" applyFont="1" applyFill="1" applyBorder="1" applyAlignment="1">
      <alignment vertical="center" wrapText="1"/>
    </xf>
    <xf numFmtId="0" fontId="25" fillId="0" borderId="0" xfId="0" applyFont="1" applyFill="1" applyBorder="1" applyAlignment="1">
      <alignment vertical="center" wrapText="1"/>
    </xf>
    <xf numFmtId="0" fontId="25" fillId="0" borderId="0" xfId="0" applyFont="1" applyFill="1" applyBorder="1" applyAlignment="1">
      <alignment vertical="center"/>
    </xf>
    <xf numFmtId="1" fontId="9" fillId="4" borderId="5" xfId="0" applyNumberFormat="1" applyFont="1" applyFill="1" applyBorder="1" applyAlignment="1">
      <alignment horizontal="center" vertical="center"/>
    </xf>
    <xf numFmtId="14" fontId="13" fillId="5" borderId="5" xfId="0" quotePrefix="1" applyNumberFormat="1" applyFont="1" applyFill="1" applyBorder="1" applyAlignment="1">
      <alignment horizontal="center" vertical="center"/>
    </xf>
    <xf numFmtId="0" fontId="9" fillId="0" borderId="18" xfId="0" applyFont="1" applyFill="1" applyBorder="1" applyAlignment="1"/>
    <xf numFmtId="0" fontId="13" fillId="4" borderId="5" xfId="3" applyFont="1" applyFill="1" applyBorder="1" applyAlignment="1">
      <alignment horizontal="center" vertical="center" wrapText="1"/>
    </xf>
    <xf numFmtId="165" fontId="13" fillId="4" borderId="5" xfId="3" applyNumberFormat="1" applyFont="1" applyFill="1" applyBorder="1" applyAlignment="1">
      <alignment horizontal="center" vertical="center" wrapText="1"/>
    </xf>
    <xf numFmtId="0" fontId="16" fillId="4" borderId="5" xfId="3" applyNumberFormat="1" applyFont="1" applyFill="1" applyBorder="1" applyAlignment="1">
      <alignment horizontal="center" vertical="center" wrapText="1"/>
    </xf>
    <xf numFmtId="0" fontId="16" fillId="4" borderId="5" xfId="3" applyFont="1" applyFill="1" applyBorder="1" applyAlignment="1">
      <alignment horizontal="center" vertical="center" wrapText="1"/>
    </xf>
    <xf numFmtId="9" fontId="16" fillId="4" borderId="5" xfId="3" applyNumberFormat="1" applyFont="1" applyFill="1" applyBorder="1" applyAlignment="1">
      <alignment horizontal="center" vertical="center" wrapText="1"/>
    </xf>
    <xf numFmtId="0" fontId="13" fillId="4" borderId="5" xfId="3" applyNumberFormat="1" applyFont="1" applyFill="1" applyBorder="1" applyAlignment="1">
      <alignment horizontal="center" vertical="center" wrapText="1"/>
    </xf>
    <xf numFmtId="9" fontId="13" fillId="4" borderId="5" xfId="3" applyNumberFormat="1" applyFont="1" applyFill="1" applyBorder="1" applyAlignment="1">
      <alignment horizontal="center" vertical="center" wrapText="1"/>
    </xf>
    <xf numFmtId="165" fontId="23" fillId="4" borderId="5" xfId="1" applyFont="1" applyFill="1" applyBorder="1" applyAlignment="1">
      <alignment horizontal="left" vertical="center" wrapText="1"/>
    </xf>
    <xf numFmtId="9" fontId="13" fillId="4" borderId="5" xfId="2" applyFont="1" applyFill="1" applyBorder="1" applyAlignment="1">
      <alignment horizontal="center" vertical="center" wrapText="1"/>
    </xf>
    <xf numFmtId="14" fontId="13" fillId="4" borderId="5" xfId="3" applyNumberFormat="1" applyFont="1" applyFill="1" applyBorder="1" applyAlignment="1">
      <alignment horizontal="center" vertical="center" wrapText="1"/>
    </xf>
    <xf numFmtId="14" fontId="13" fillId="4" borderId="5" xfId="3" quotePrefix="1" applyNumberFormat="1" applyFont="1" applyFill="1" applyBorder="1" applyAlignment="1">
      <alignment horizontal="center" vertical="center" wrapText="1"/>
    </xf>
    <xf numFmtId="167" fontId="23" fillId="4" borderId="5" xfId="0" applyNumberFormat="1" applyFont="1" applyFill="1" applyBorder="1" applyAlignment="1">
      <alignment horizontal="center" vertical="center" wrapText="1"/>
    </xf>
    <xf numFmtId="14" fontId="13" fillId="4" borderId="5" xfId="0" quotePrefix="1" applyNumberFormat="1" applyFont="1" applyFill="1" applyBorder="1" applyAlignment="1">
      <alignment horizontal="center" vertical="center"/>
    </xf>
    <xf numFmtId="14" fontId="23" fillId="4" borderId="5" xfId="0" applyNumberFormat="1" applyFont="1" applyFill="1" applyBorder="1" applyAlignment="1">
      <alignment horizontal="center" vertical="center" wrapText="1"/>
    </xf>
    <xf numFmtId="0" fontId="28" fillId="5" borderId="5" xfId="0" applyFont="1" applyFill="1" applyBorder="1" applyAlignment="1">
      <alignment horizontal="left" vertical="center" wrapText="1"/>
    </xf>
    <xf numFmtId="3" fontId="5" fillId="3" borderId="3" xfId="6" applyNumberFormat="1" applyFont="1" applyFill="1" applyBorder="1" applyAlignment="1">
      <alignment horizontal="center" vertical="center" wrapText="1"/>
    </xf>
    <xf numFmtId="0" fontId="5" fillId="3" borderId="8" xfId="0" applyFont="1" applyFill="1" applyBorder="1" applyAlignment="1">
      <alignment horizontal="center" vertical="center" wrapText="1"/>
    </xf>
    <xf numFmtId="0" fontId="5" fillId="3" borderId="5" xfId="0" applyFont="1" applyFill="1" applyBorder="1" applyAlignment="1">
      <alignment horizontal="center" vertical="center" wrapText="1"/>
    </xf>
    <xf numFmtId="165" fontId="13" fillId="5" borderId="5" xfId="1" applyFont="1" applyFill="1" applyBorder="1" applyAlignment="1">
      <alignment horizontal="center" vertical="center"/>
    </xf>
    <xf numFmtId="0" fontId="9" fillId="4" borderId="5" xfId="0" applyFont="1" applyFill="1" applyBorder="1" applyAlignment="1">
      <alignment horizontal="center" vertical="center"/>
    </xf>
    <xf numFmtId="0" fontId="0" fillId="0" borderId="0" xfId="0" applyFont="1" applyFill="1" applyBorder="1" applyAlignment="1">
      <alignment vertical="center" wrapText="1"/>
    </xf>
    <xf numFmtId="0" fontId="0" fillId="0" borderId="0" xfId="0" applyFill="1" applyBorder="1" applyAlignment="1">
      <alignment vertical="center" wrapText="1"/>
    </xf>
    <xf numFmtId="0" fontId="27" fillId="0" borderId="0" xfId="3" applyFont="1" applyFill="1" applyBorder="1" applyAlignment="1">
      <alignment vertical="center" wrapText="1"/>
    </xf>
    <xf numFmtId="0" fontId="13" fillId="0" borderId="0" xfId="0" applyFont="1" applyFill="1" applyBorder="1" applyAlignment="1"/>
    <xf numFmtId="0" fontId="13" fillId="0" borderId="0" xfId="0" applyFont="1" applyFill="1" applyBorder="1" applyAlignment="1">
      <alignment vertical="center" wrapText="1"/>
    </xf>
    <xf numFmtId="0" fontId="8" fillId="0" borderId="5" xfId="3" applyFont="1" applyFill="1" applyBorder="1" applyAlignment="1">
      <alignment horizontal="left" vertical="center" wrapText="1"/>
    </xf>
    <xf numFmtId="165" fontId="13" fillId="4" borderId="5" xfId="3" applyNumberFormat="1" applyFont="1" applyFill="1" applyBorder="1" applyAlignment="1">
      <alignment horizontal="center" vertical="center"/>
    </xf>
    <xf numFmtId="165" fontId="13" fillId="4" borderId="5" xfId="1" applyFont="1" applyFill="1" applyBorder="1" applyAlignment="1">
      <alignment horizontal="center" vertical="center"/>
    </xf>
    <xf numFmtId="165" fontId="13" fillId="5" borderId="5" xfId="1" applyFont="1" applyFill="1" applyBorder="1" applyAlignment="1">
      <alignment horizontal="center" vertical="center"/>
    </xf>
    <xf numFmtId="0" fontId="13" fillId="5" borderId="5" xfId="0" applyFont="1" applyFill="1" applyBorder="1" applyAlignment="1">
      <alignment horizontal="center" vertical="center" wrapText="1"/>
    </xf>
    <xf numFmtId="165" fontId="13" fillId="4" borderId="5" xfId="1" applyFont="1" applyFill="1" applyBorder="1" applyAlignment="1">
      <alignment horizontal="center" vertical="center"/>
    </xf>
    <xf numFmtId="0" fontId="9" fillId="0" borderId="0" xfId="0" applyFont="1" applyBorder="1"/>
    <xf numFmtId="0" fontId="8" fillId="0" borderId="0" xfId="3" applyFont="1" applyFill="1" applyBorder="1" applyAlignment="1">
      <alignment horizontal="center" vertical="center" wrapText="1"/>
    </xf>
    <xf numFmtId="0" fontId="5" fillId="0" borderId="0" xfId="0" applyFont="1" applyFill="1" applyBorder="1" applyAlignment="1">
      <alignment vertical="center" wrapText="1"/>
    </xf>
    <xf numFmtId="0" fontId="8" fillId="0" borderId="0" xfId="3" applyFont="1" applyFill="1" applyBorder="1" applyAlignment="1">
      <alignment horizontal="left" vertical="center" wrapText="1"/>
    </xf>
    <xf numFmtId="0" fontId="5" fillId="3" borderId="5" xfId="0" applyFont="1" applyFill="1" applyBorder="1" applyAlignment="1">
      <alignment horizontal="center" vertical="center" wrapText="1"/>
    </xf>
    <xf numFmtId="0" fontId="5" fillId="3" borderId="5" xfId="0" applyFont="1" applyFill="1" applyBorder="1" applyAlignment="1">
      <alignment horizontal="center" vertical="center" wrapText="1"/>
    </xf>
    <xf numFmtId="165" fontId="13" fillId="5" borderId="5" xfId="1" applyFont="1" applyFill="1" applyBorder="1" applyAlignment="1">
      <alignment horizontal="center" vertical="center"/>
    </xf>
    <xf numFmtId="165" fontId="13" fillId="5" borderId="5" xfId="3" applyNumberFormat="1" applyFont="1" applyFill="1" applyBorder="1" applyAlignment="1">
      <alignment horizontal="center" vertical="center" wrapText="1"/>
    </xf>
    <xf numFmtId="0" fontId="32" fillId="0" borderId="0" xfId="0" applyFont="1" applyAlignment="1">
      <alignment wrapText="1"/>
    </xf>
    <xf numFmtId="0" fontId="26" fillId="0" borderId="5" xfId="3" applyFont="1" applyFill="1" applyBorder="1" applyAlignment="1">
      <alignment horizontal="left" vertical="center" wrapText="1"/>
    </xf>
    <xf numFmtId="0" fontId="9" fillId="0" borderId="0" xfId="0" applyFont="1" applyAlignment="1">
      <alignment horizontal="justify" vertical="center"/>
    </xf>
    <xf numFmtId="0" fontId="9" fillId="0" borderId="7" xfId="0" applyFont="1" applyFill="1" applyBorder="1" applyAlignment="1">
      <alignment horizontal="justify" vertical="center"/>
    </xf>
    <xf numFmtId="0" fontId="9" fillId="0" borderId="20" xfId="0" applyFont="1" applyBorder="1" applyAlignment="1">
      <alignment vertical="center" wrapText="1"/>
    </xf>
    <xf numFmtId="0" fontId="9" fillId="0" borderId="0" xfId="0" applyFont="1" applyAlignment="1">
      <alignment vertical="center" wrapText="1"/>
    </xf>
    <xf numFmtId="0" fontId="13" fillId="4" borderId="5" xfId="0" applyFont="1" applyFill="1" applyBorder="1" applyAlignment="1">
      <alignment horizontal="center" vertical="center" wrapText="1"/>
    </xf>
    <xf numFmtId="0" fontId="5" fillId="3" borderId="5" xfId="0" applyFont="1" applyFill="1" applyBorder="1" applyAlignment="1">
      <alignment horizontal="center" vertical="center" wrapText="1"/>
    </xf>
    <xf numFmtId="4" fontId="5" fillId="3" borderId="5" xfId="5" applyNumberFormat="1" applyFont="1" applyFill="1" applyBorder="1" applyAlignment="1">
      <alignment horizontal="center" vertical="center" wrapText="1"/>
    </xf>
    <xf numFmtId="0" fontId="5" fillId="3" borderId="1" xfId="0" applyFont="1" applyFill="1" applyBorder="1" applyAlignment="1">
      <alignment horizontal="center" vertical="center" wrapText="1"/>
    </xf>
    <xf numFmtId="0" fontId="5" fillId="3" borderId="3" xfId="0" applyFont="1" applyFill="1" applyBorder="1" applyAlignment="1">
      <alignment horizontal="center" vertical="center" wrapText="1"/>
    </xf>
    <xf numFmtId="3" fontId="5" fillId="3" borderId="5" xfId="6" applyNumberFormat="1" applyFont="1" applyFill="1" applyBorder="1" applyAlignment="1">
      <alignment horizontal="center" vertical="center" wrapText="1"/>
    </xf>
    <xf numFmtId="4" fontId="5" fillId="3" borderId="6" xfId="5" applyNumberFormat="1" applyFont="1" applyFill="1" applyBorder="1" applyAlignment="1">
      <alignment horizontal="center" vertical="center" wrapText="1"/>
    </xf>
    <xf numFmtId="4" fontId="5" fillId="3" borderId="7" xfId="5" applyNumberFormat="1" applyFont="1" applyFill="1" applyBorder="1" applyAlignment="1">
      <alignment horizontal="center" vertical="center" wrapText="1"/>
    </xf>
    <xf numFmtId="4" fontId="5" fillId="3" borderId="8" xfId="5" applyNumberFormat="1" applyFont="1" applyFill="1" applyBorder="1" applyAlignment="1">
      <alignment horizontal="center" vertical="center" wrapText="1"/>
    </xf>
    <xf numFmtId="0" fontId="3" fillId="3" borderId="1" xfId="0" applyFont="1" applyFill="1" applyBorder="1" applyAlignment="1">
      <alignment horizontal="center" vertical="center" textRotation="90" wrapText="1"/>
    </xf>
    <xf numFmtId="0" fontId="3" fillId="3" borderId="3" xfId="0" applyFont="1" applyFill="1" applyBorder="1" applyAlignment="1">
      <alignment horizontal="center" vertical="center" textRotation="90" wrapText="1"/>
    </xf>
    <xf numFmtId="3" fontId="5" fillId="3" borderId="2" xfId="4" applyNumberFormat="1" applyFont="1" applyFill="1" applyBorder="1" applyAlignment="1">
      <alignment horizontal="center" vertical="center" textRotation="90" wrapText="1"/>
    </xf>
    <xf numFmtId="3" fontId="5" fillId="3" borderId="4" xfId="4" applyNumberFormat="1" applyFont="1" applyFill="1" applyBorder="1" applyAlignment="1">
      <alignment horizontal="center" vertical="center" textRotation="90" wrapText="1"/>
    </xf>
    <xf numFmtId="0" fontId="5" fillId="3" borderId="5" xfId="6" applyFont="1" applyFill="1" applyBorder="1" applyAlignment="1">
      <alignment horizontal="center" vertical="center" wrapText="1"/>
    </xf>
    <xf numFmtId="9" fontId="6" fillId="3" borderId="1" xfId="0" applyNumberFormat="1" applyFont="1" applyFill="1" applyBorder="1" applyAlignment="1">
      <alignment horizontal="center" vertical="center" wrapText="1"/>
    </xf>
    <xf numFmtId="9" fontId="6" fillId="3" borderId="3" xfId="0" applyNumberFormat="1" applyFont="1" applyFill="1" applyBorder="1" applyAlignment="1">
      <alignment horizontal="center" vertical="center" wrapText="1"/>
    </xf>
    <xf numFmtId="0" fontId="5" fillId="3" borderId="5" xfId="6" applyFont="1" applyFill="1" applyBorder="1" applyAlignment="1">
      <alignment horizontal="center" vertical="center"/>
    </xf>
    <xf numFmtId="0" fontId="5" fillId="3" borderId="6" xfId="6" applyFont="1" applyFill="1" applyBorder="1" applyAlignment="1">
      <alignment horizontal="center" vertical="center" wrapText="1"/>
    </xf>
    <xf numFmtId="0" fontId="7" fillId="3" borderId="5" xfId="0" applyFont="1" applyFill="1" applyBorder="1" applyAlignment="1">
      <alignment horizontal="center" vertical="center" wrapText="1"/>
    </xf>
    <xf numFmtId="0" fontId="5" fillId="3" borderId="14" xfId="0" applyFont="1" applyFill="1" applyBorder="1" applyAlignment="1">
      <alignment horizontal="center" vertical="center" wrapText="1"/>
    </xf>
    <xf numFmtId="0" fontId="5" fillId="3" borderId="15" xfId="0" applyFont="1" applyFill="1" applyBorder="1" applyAlignment="1">
      <alignment horizontal="center" vertical="center" wrapText="1"/>
    </xf>
    <xf numFmtId="0" fontId="5" fillId="3" borderId="16" xfId="0" applyFont="1" applyFill="1" applyBorder="1" applyAlignment="1">
      <alignment horizontal="center" vertical="center" wrapText="1"/>
    </xf>
    <xf numFmtId="0" fontId="5" fillId="3" borderId="17" xfId="0" applyFont="1" applyFill="1" applyBorder="1" applyAlignment="1">
      <alignment horizontal="center" vertical="center" wrapText="1"/>
    </xf>
    <xf numFmtId="0" fontId="5" fillId="3" borderId="18" xfId="0" applyFont="1" applyFill="1" applyBorder="1" applyAlignment="1">
      <alignment horizontal="center" vertical="center" wrapText="1"/>
    </xf>
    <xf numFmtId="0" fontId="5" fillId="3" borderId="19" xfId="0" applyFont="1" applyFill="1" applyBorder="1" applyAlignment="1">
      <alignment horizontal="center" vertical="center" wrapText="1"/>
    </xf>
    <xf numFmtId="0" fontId="7" fillId="3" borderId="6" xfId="0" applyFont="1" applyFill="1" applyBorder="1" applyAlignment="1">
      <alignment horizontal="center" vertical="center" wrapText="1"/>
    </xf>
    <xf numFmtId="0" fontId="7" fillId="3" borderId="7" xfId="0" applyFont="1" applyFill="1" applyBorder="1" applyAlignment="1">
      <alignment horizontal="center" vertical="center" wrapText="1"/>
    </xf>
    <xf numFmtId="0" fontId="7" fillId="3" borderId="8" xfId="0" applyFont="1" applyFill="1" applyBorder="1" applyAlignment="1">
      <alignment horizontal="center" vertical="center" wrapText="1"/>
    </xf>
    <xf numFmtId="0" fontId="11" fillId="3" borderId="8" xfId="0" applyFont="1" applyFill="1" applyBorder="1" applyAlignment="1">
      <alignment horizontal="left" vertical="center" wrapText="1"/>
    </xf>
    <xf numFmtId="0" fontId="13" fillId="3" borderId="8" xfId="0" applyFont="1" applyFill="1" applyBorder="1" applyAlignment="1">
      <alignment horizontal="left" vertical="center" wrapText="1"/>
    </xf>
    <xf numFmtId="3" fontId="5" fillId="3" borderId="1" xfId="6" applyNumberFormat="1" applyFont="1" applyFill="1" applyBorder="1" applyAlignment="1">
      <alignment horizontal="center" vertical="center" wrapText="1"/>
    </xf>
    <xf numFmtId="3" fontId="5" fillId="3" borderId="3" xfId="6" applyNumberFormat="1" applyFont="1" applyFill="1" applyBorder="1" applyAlignment="1">
      <alignment horizontal="center" vertical="center" wrapText="1"/>
    </xf>
    <xf numFmtId="3" fontId="5" fillId="0" borderId="0" xfId="6" applyNumberFormat="1" applyFont="1" applyFill="1" applyBorder="1" applyAlignment="1">
      <alignment horizontal="center" vertical="center"/>
    </xf>
    <xf numFmtId="0" fontId="7" fillId="3" borderId="5" xfId="0" applyNumberFormat="1" applyFont="1" applyFill="1" applyBorder="1" applyAlignment="1">
      <alignment horizontal="center" vertical="center"/>
    </xf>
    <xf numFmtId="0" fontId="7" fillId="3" borderId="6" xfId="0" applyNumberFormat="1" applyFont="1" applyFill="1" applyBorder="1" applyAlignment="1">
      <alignment horizontal="center" vertical="center"/>
    </xf>
    <xf numFmtId="0" fontId="8" fillId="0" borderId="6" xfId="0" applyFont="1" applyBorder="1" applyAlignment="1">
      <alignment horizontal="justify" vertical="center" wrapText="1"/>
    </xf>
    <xf numFmtId="0" fontId="8" fillId="0" borderId="7" xfId="0" applyFont="1" applyBorder="1" applyAlignment="1">
      <alignment horizontal="justify" vertical="center" wrapText="1"/>
    </xf>
    <xf numFmtId="0" fontId="8" fillId="0" borderId="8" xfId="0" applyFont="1" applyBorder="1" applyAlignment="1">
      <alignment horizontal="justify" vertical="center" wrapText="1"/>
    </xf>
    <xf numFmtId="0" fontId="5" fillId="3" borderId="5" xfId="5" applyNumberFormat="1" applyFont="1" applyFill="1" applyBorder="1" applyAlignment="1">
      <alignment horizontal="center" vertical="center" wrapText="1"/>
    </xf>
    <xf numFmtId="0" fontId="7" fillId="3" borderId="14" xfId="0" applyFont="1" applyFill="1" applyBorder="1" applyAlignment="1">
      <alignment horizontal="center" vertical="center" wrapText="1"/>
    </xf>
    <xf numFmtId="0" fontId="7" fillId="3" borderId="15" xfId="0" applyFont="1" applyFill="1" applyBorder="1" applyAlignment="1">
      <alignment horizontal="center" vertical="center" wrapText="1"/>
    </xf>
    <xf numFmtId="0" fontId="7" fillId="3" borderId="16" xfId="0" applyFont="1" applyFill="1" applyBorder="1" applyAlignment="1">
      <alignment horizontal="center" vertical="center" wrapText="1"/>
    </xf>
    <xf numFmtId="0" fontId="7" fillId="3" borderId="17" xfId="0" applyFont="1" applyFill="1" applyBorder="1" applyAlignment="1">
      <alignment horizontal="center" vertical="center" wrapText="1"/>
    </xf>
    <xf numFmtId="0" fontId="7" fillId="3" borderId="18" xfId="0" applyFont="1" applyFill="1" applyBorder="1" applyAlignment="1">
      <alignment horizontal="center" vertical="center" wrapText="1"/>
    </xf>
    <xf numFmtId="0" fontId="7" fillId="3" borderId="19" xfId="0" applyFont="1" applyFill="1" applyBorder="1" applyAlignment="1">
      <alignment horizontal="center" vertical="center" wrapText="1"/>
    </xf>
    <xf numFmtId="0" fontId="0" fillId="0" borderId="5" xfId="0" applyBorder="1" applyAlignment="1">
      <alignment horizontal="justify" vertical="center" wrapText="1"/>
    </xf>
    <xf numFmtId="4" fontId="5" fillId="3" borderId="5" xfId="5" applyNumberFormat="1" applyFont="1" applyFill="1" applyBorder="1" applyAlignment="1">
      <alignment horizontal="center" vertical="center"/>
    </xf>
    <xf numFmtId="4" fontId="5" fillId="3" borderId="1" xfId="5" applyNumberFormat="1" applyFont="1" applyFill="1" applyBorder="1" applyAlignment="1">
      <alignment horizontal="center" vertical="center" wrapText="1"/>
    </xf>
    <xf numFmtId="4" fontId="5" fillId="3" borderId="9" xfId="5" applyNumberFormat="1" applyFont="1" applyFill="1" applyBorder="1" applyAlignment="1">
      <alignment horizontal="center" vertical="center" wrapText="1"/>
    </xf>
    <xf numFmtId="4" fontId="5" fillId="3" borderId="3" xfId="5" applyNumberFormat="1" applyFont="1" applyFill="1" applyBorder="1" applyAlignment="1">
      <alignment horizontal="center" vertical="center" wrapText="1"/>
    </xf>
    <xf numFmtId="0" fontId="15" fillId="0" borderId="0" xfId="0" applyFont="1" applyFill="1" applyBorder="1" applyAlignment="1">
      <alignment horizontal="left" vertical="center" wrapText="1"/>
    </xf>
    <xf numFmtId="3" fontId="5" fillId="3" borderId="6" xfId="6" applyNumberFormat="1" applyFont="1" applyFill="1" applyBorder="1" applyAlignment="1">
      <alignment horizontal="center" vertical="center" wrapText="1"/>
    </xf>
    <xf numFmtId="0" fontId="26" fillId="0" borderId="0" xfId="0" applyFont="1" applyFill="1" applyAlignment="1">
      <alignment horizontal="left" vertical="top" wrapText="1"/>
    </xf>
  </cellXfs>
  <cellStyles count="13">
    <cellStyle name="Bueno" xfId="3" builtinId="26"/>
    <cellStyle name="Millares" xfId="11" builtinId="3"/>
    <cellStyle name="Moneda" xfId="1" builtinId="4"/>
    <cellStyle name="Moneda 2" xfId="12"/>
    <cellStyle name="Normal" xfId="0" builtinId="0"/>
    <cellStyle name="Normal 10" xfId="6"/>
    <cellStyle name="Normal 4" xfId="9"/>
    <cellStyle name="Normal 5" xfId="8"/>
    <cellStyle name="Normal 6" xfId="7"/>
    <cellStyle name="Normal 8" xfId="5"/>
    <cellStyle name="Normal 9" xfId="4"/>
    <cellStyle name="Normal_Hoja1" xfId="10"/>
    <cellStyle name="Porcentaje" xfId="2" builtinId="5"/>
  </cellStyles>
  <dxfs count="0"/>
  <tableStyles count="0" defaultTableStyle="TableStyleMedium2" defaultPivotStyle="PivotStyleLight16"/>
  <colors>
    <mruColors>
      <color rgb="FFCC99FF"/>
      <color rgb="FFFFCCFF"/>
      <color rgb="FFFF66FF"/>
      <color rgb="FFFF66CC"/>
      <color rgb="FFCC0099"/>
      <color rgb="FFCC00FF"/>
      <color rgb="FF9933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Z28"/>
  <sheetViews>
    <sheetView topLeftCell="A4" zoomScale="90" zoomScaleNormal="90" workbookViewId="0">
      <selection activeCell="H10" sqref="H10"/>
    </sheetView>
  </sheetViews>
  <sheetFormatPr baseColWidth="10" defaultColWidth="11.5703125" defaultRowHeight="11.25" x14ac:dyDescent="0.2"/>
  <cols>
    <col min="1" max="2" width="4.42578125" style="71" bestFit="1" customWidth="1"/>
    <col min="3" max="4" width="2.5703125" style="71" bestFit="1" customWidth="1"/>
    <col min="5" max="5" width="4.42578125" style="71" bestFit="1" customWidth="1"/>
    <col min="6" max="6" width="34.28515625" style="71" customWidth="1"/>
    <col min="7" max="7" width="42.85546875" style="71" customWidth="1"/>
    <col min="8" max="22" width="11.5703125" style="71"/>
    <col min="23" max="23" width="13.28515625" style="71" customWidth="1"/>
    <col min="24" max="24" width="13.7109375" style="71" customWidth="1"/>
    <col min="25" max="25" width="14.28515625" style="71" customWidth="1"/>
    <col min="26" max="27" width="11.5703125" style="71"/>
    <col min="28" max="28" width="12.42578125" style="71" customWidth="1"/>
    <col min="29" max="31" width="15.7109375" style="71" customWidth="1"/>
    <col min="32" max="32" width="11.5703125" style="71" customWidth="1"/>
    <col min="33" max="33" width="13.42578125" style="71" customWidth="1"/>
    <col min="34" max="34" width="12.140625" style="71" customWidth="1"/>
    <col min="35" max="35" width="11.5703125" style="71" customWidth="1"/>
    <col min="36" max="51" width="13.28515625" style="71" customWidth="1"/>
    <col min="52" max="52" width="14.42578125" style="71" customWidth="1"/>
    <col min="53" max="53" width="13.7109375" style="71" customWidth="1"/>
    <col min="54" max="54" width="16.140625" style="71" customWidth="1"/>
    <col min="55" max="55" width="13.5703125" style="71" customWidth="1"/>
    <col min="56" max="56" width="12.5703125" style="71" customWidth="1"/>
    <col min="57" max="57" width="12.85546875" style="71" customWidth="1"/>
    <col min="58" max="59" width="11.5703125" style="71"/>
    <col min="60" max="60" width="18.85546875" style="71" customWidth="1"/>
    <col min="61" max="64" width="11.5703125" style="71"/>
    <col min="65" max="65" width="12.7109375" style="71" customWidth="1"/>
    <col min="66" max="66" width="11.5703125" style="71"/>
    <col min="67" max="67" width="71.5703125" style="71" customWidth="1"/>
    <col min="68" max="68" width="64.5703125" style="71" customWidth="1"/>
    <col min="69" max="69" width="5.7109375" style="71" customWidth="1"/>
    <col min="70" max="70" width="48.5703125" style="71" customWidth="1"/>
    <col min="71" max="16384" width="11.5703125" style="71"/>
  </cols>
  <sheetData>
    <row r="1" spans="1:78" ht="20.45" customHeight="1" x14ac:dyDescent="0.2">
      <c r="A1" s="111"/>
      <c r="B1" s="112"/>
      <c r="C1" s="112"/>
      <c r="D1" s="112"/>
      <c r="E1" s="112"/>
      <c r="F1" s="112"/>
      <c r="G1" s="112"/>
    </row>
    <row r="2" spans="1:78" ht="20.45" customHeight="1" x14ac:dyDescent="0.2">
      <c r="A2" s="112"/>
      <c r="B2" s="112"/>
      <c r="C2" s="112"/>
      <c r="D2" s="112"/>
      <c r="E2" s="112"/>
      <c r="F2" s="112"/>
      <c r="G2" s="112"/>
    </row>
    <row r="3" spans="1:78" ht="20.45" customHeight="1" x14ac:dyDescent="0.2">
      <c r="A3" s="112"/>
      <c r="B3" s="112"/>
      <c r="C3" s="112"/>
      <c r="D3" s="112"/>
      <c r="E3" s="112"/>
      <c r="F3" s="112"/>
      <c r="G3" s="112"/>
    </row>
    <row r="4" spans="1:78" ht="20.45" customHeight="1" x14ac:dyDescent="0.2">
      <c r="A4" s="112"/>
      <c r="B4" s="112"/>
      <c r="C4" s="112"/>
      <c r="D4" s="112"/>
      <c r="E4" s="112"/>
      <c r="F4" s="112"/>
      <c r="G4" s="112"/>
    </row>
    <row r="6" spans="1:78" s="7" customFormat="1" ht="25.5" customHeight="1" x14ac:dyDescent="0.2">
      <c r="A6" s="6"/>
      <c r="F6" s="162"/>
      <c r="G6" s="162"/>
      <c r="H6" s="162"/>
      <c r="I6" s="162"/>
      <c r="J6" s="163" t="s">
        <v>7</v>
      </c>
      <c r="K6" s="163"/>
      <c r="L6" s="163"/>
      <c r="M6" s="163"/>
      <c r="N6" s="163"/>
      <c r="O6" s="163"/>
      <c r="P6" s="199" t="s">
        <v>13</v>
      </c>
      <c r="Q6" s="208" t="s">
        <v>14</v>
      </c>
      <c r="R6" s="163" t="s">
        <v>15</v>
      </c>
      <c r="S6" s="163" t="s">
        <v>16</v>
      </c>
      <c r="T6" s="199" t="s">
        <v>17</v>
      </c>
      <c r="U6" s="207" t="s">
        <v>18</v>
      </c>
      <c r="V6" s="207"/>
      <c r="W6" s="207"/>
      <c r="X6" s="9"/>
      <c r="Y6" s="9"/>
      <c r="Z6" s="9"/>
      <c r="AC6" s="166" t="s">
        <v>24</v>
      </c>
      <c r="AD6" s="166"/>
      <c r="AE6" s="166"/>
      <c r="AF6" s="180" t="s">
        <v>27</v>
      </c>
      <c r="AG6" s="181"/>
      <c r="AH6" s="181"/>
      <c r="AI6" s="181"/>
      <c r="AJ6" s="182"/>
      <c r="AK6" s="180" t="s">
        <v>69</v>
      </c>
      <c r="AL6" s="181"/>
      <c r="AM6" s="181"/>
      <c r="AN6" s="181"/>
      <c r="AO6" s="182"/>
      <c r="AP6" s="180" t="s">
        <v>83</v>
      </c>
      <c r="AQ6" s="181"/>
      <c r="AR6" s="181"/>
      <c r="AS6" s="181"/>
      <c r="AT6" s="182"/>
      <c r="AU6" s="180" t="s">
        <v>86</v>
      </c>
      <c r="AV6" s="181"/>
      <c r="AW6" s="181"/>
      <c r="AX6" s="181"/>
      <c r="AY6" s="182"/>
      <c r="AZ6" s="179" t="s">
        <v>30</v>
      </c>
      <c r="BA6" s="179"/>
      <c r="BB6" s="179"/>
      <c r="BC6" s="179"/>
      <c r="BD6" s="179"/>
      <c r="BE6" s="179"/>
      <c r="BF6" s="166" t="s">
        <v>33</v>
      </c>
      <c r="BG6" s="166" t="s">
        <v>34</v>
      </c>
      <c r="BH6" s="4" t="s">
        <v>36</v>
      </c>
      <c r="BI6" s="193"/>
      <c r="BJ6" s="193"/>
      <c r="BK6" s="193"/>
      <c r="BL6" s="193"/>
      <c r="BM6" s="193"/>
      <c r="BN6" s="193"/>
      <c r="BO6" s="174" t="s">
        <v>37</v>
      </c>
    </row>
    <row r="7" spans="1:78" s="7" customFormat="1" ht="62.25" customHeight="1" x14ac:dyDescent="0.2">
      <c r="A7" s="170" t="s">
        <v>0</v>
      </c>
      <c r="B7" s="170" t="s">
        <v>1</v>
      </c>
      <c r="C7" s="170" t="s">
        <v>2</v>
      </c>
      <c r="D7" s="172" t="s">
        <v>3</v>
      </c>
      <c r="E7" s="172" t="s">
        <v>4</v>
      </c>
      <c r="F7" s="164" t="s">
        <v>5</v>
      </c>
      <c r="G7" s="164" t="s">
        <v>6</v>
      </c>
      <c r="H7" s="164" t="s">
        <v>38</v>
      </c>
      <c r="I7" s="164" t="s">
        <v>39</v>
      </c>
      <c r="J7" s="167" t="s">
        <v>8</v>
      </c>
      <c r="K7" s="168"/>
      <c r="L7" s="169"/>
      <c r="M7" s="167" t="s">
        <v>9</v>
      </c>
      <c r="N7" s="168"/>
      <c r="O7" s="169"/>
      <c r="P7" s="199"/>
      <c r="Q7" s="209"/>
      <c r="R7" s="163"/>
      <c r="S7" s="163"/>
      <c r="T7" s="199"/>
      <c r="U7" s="207" t="s">
        <v>19</v>
      </c>
      <c r="V7" s="207"/>
      <c r="W7" s="163" t="s">
        <v>20</v>
      </c>
      <c r="X7" s="194" t="s">
        <v>40</v>
      </c>
      <c r="Y7" s="194"/>
      <c r="Z7" s="195"/>
      <c r="AA7" s="175" t="s">
        <v>23</v>
      </c>
      <c r="AB7" s="191" t="s">
        <v>41</v>
      </c>
      <c r="AC7" s="166"/>
      <c r="AD7" s="166"/>
      <c r="AE7" s="166"/>
      <c r="AF7" s="183"/>
      <c r="AG7" s="184"/>
      <c r="AH7" s="184"/>
      <c r="AI7" s="184"/>
      <c r="AJ7" s="185"/>
      <c r="AK7" s="183"/>
      <c r="AL7" s="184"/>
      <c r="AM7" s="184"/>
      <c r="AN7" s="184"/>
      <c r="AO7" s="185"/>
      <c r="AP7" s="183"/>
      <c r="AQ7" s="184"/>
      <c r="AR7" s="184"/>
      <c r="AS7" s="184"/>
      <c r="AT7" s="185"/>
      <c r="AU7" s="183"/>
      <c r="AV7" s="184"/>
      <c r="AW7" s="184"/>
      <c r="AX7" s="184"/>
      <c r="AY7" s="185"/>
      <c r="AZ7" s="186" t="s">
        <v>31</v>
      </c>
      <c r="BA7" s="187"/>
      <c r="BB7" s="188"/>
      <c r="BC7" s="186" t="s">
        <v>32</v>
      </c>
      <c r="BD7" s="187"/>
      <c r="BE7" s="188"/>
      <c r="BF7" s="166"/>
      <c r="BG7" s="166"/>
      <c r="BH7" s="189" t="s">
        <v>42</v>
      </c>
      <c r="BI7" s="177" t="s">
        <v>43</v>
      </c>
      <c r="BJ7" s="177"/>
      <c r="BK7" s="174" t="s">
        <v>44</v>
      </c>
      <c r="BL7" s="174"/>
      <c r="BM7" s="174" t="s">
        <v>45</v>
      </c>
      <c r="BN7" s="178"/>
      <c r="BO7" s="174"/>
      <c r="BP7" s="149"/>
    </row>
    <row r="8" spans="1:78" s="7" customFormat="1" ht="105" customHeight="1" x14ac:dyDescent="0.2">
      <c r="A8" s="171"/>
      <c r="B8" s="171"/>
      <c r="C8" s="171"/>
      <c r="D8" s="173"/>
      <c r="E8" s="173"/>
      <c r="F8" s="165"/>
      <c r="G8" s="165"/>
      <c r="H8" s="165"/>
      <c r="I8" s="165"/>
      <c r="J8" s="1" t="s">
        <v>10</v>
      </c>
      <c r="K8" s="1" t="s">
        <v>11</v>
      </c>
      <c r="L8" s="1" t="s">
        <v>12</v>
      </c>
      <c r="M8" s="1" t="s">
        <v>10</v>
      </c>
      <c r="N8" s="1" t="s">
        <v>11</v>
      </c>
      <c r="O8" s="1" t="s">
        <v>12</v>
      </c>
      <c r="P8" s="199"/>
      <c r="Q8" s="210"/>
      <c r="R8" s="163"/>
      <c r="S8" s="163"/>
      <c r="T8" s="199"/>
      <c r="U8" s="1" t="s">
        <v>21</v>
      </c>
      <c r="V8" s="2" t="s">
        <v>22</v>
      </c>
      <c r="W8" s="163"/>
      <c r="X8" s="10" t="s">
        <v>46</v>
      </c>
      <c r="Y8" s="10" t="s">
        <v>47</v>
      </c>
      <c r="Z8" s="11" t="s">
        <v>48</v>
      </c>
      <c r="AA8" s="176"/>
      <c r="AB8" s="192"/>
      <c r="AC8" s="3" t="s">
        <v>25</v>
      </c>
      <c r="AD8" s="3" t="s">
        <v>26</v>
      </c>
      <c r="AE8" s="3" t="s">
        <v>12</v>
      </c>
      <c r="AF8" s="8" t="s">
        <v>28</v>
      </c>
      <c r="AG8" s="8" t="s">
        <v>29</v>
      </c>
      <c r="AH8" s="8" t="s">
        <v>49</v>
      </c>
      <c r="AI8" s="8" t="s">
        <v>50</v>
      </c>
      <c r="AJ8" s="8" t="s">
        <v>12</v>
      </c>
      <c r="AK8" s="85" t="s">
        <v>28</v>
      </c>
      <c r="AL8" s="85" t="s">
        <v>29</v>
      </c>
      <c r="AM8" s="85" t="s">
        <v>49</v>
      </c>
      <c r="AN8" s="85" t="s">
        <v>50</v>
      </c>
      <c r="AO8" s="85" t="s">
        <v>12</v>
      </c>
      <c r="AP8" s="133" t="s">
        <v>28</v>
      </c>
      <c r="AQ8" s="133" t="s">
        <v>29</v>
      </c>
      <c r="AR8" s="133" t="s">
        <v>49</v>
      </c>
      <c r="AS8" s="133" t="s">
        <v>50</v>
      </c>
      <c r="AT8" s="133" t="s">
        <v>12</v>
      </c>
      <c r="AU8" s="151" t="s">
        <v>28</v>
      </c>
      <c r="AV8" s="151" t="s">
        <v>29</v>
      </c>
      <c r="AW8" s="151" t="s">
        <v>49</v>
      </c>
      <c r="AX8" s="151" t="s">
        <v>50</v>
      </c>
      <c r="AY8" s="151" t="s">
        <v>12</v>
      </c>
      <c r="AZ8" s="3" t="s">
        <v>25</v>
      </c>
      <c r="BA8" s="3" t="s">
        <v>26</v>
      </c>
      <c r="BB8" s="3" t="s">
        <v>12</v>
      </c>
      <c r="BC8" s="3" t="s">
        <v>25</v>
      </c>
      <c r="BD8" s="3" t="s">
        <v>26</v>
      </c>
      <c r="BE8" s="3" t="s">
        <v>12</v>
      </c>
      <c r="BF8" s="166"/>
      <c r="BG8" s="166"/>
      <c r="BH8" s="190"/>
      <c r="BI8" s="12" t="s">
        <v>51</v>
      </c>
      <c r="BJ8" s="13" t="s">
        <v>52</v>
      </c>
      <c r="BK8" s="14" t="s">
        <v>51</v>
      </c>
      <c r="BL8" s="15" t="s">
        <v>53</v>
      </c>
      <c r="BM8" s="16" t="s">
        <v>54</v>
      </c>
      <c r="BN8" s="17" t="s">
        <v>55</v>
      </c>
      <c r="BO8" s="174"/>
      <c r="BP8" s="149"/>
    </row>
    <row r="9" spans="1:78" x14ac:dyDescent="0.2">
      <c r="BP9" s="147"/>
    </row>
    <row r="10" spans="1:78" s="45" customFormat="1" ht="151.5" customHeight="1" x14ac:dyDescent="0.2">
      <c r="A10" s="46">
        <v>113</v>
      </c>
      <c r="B10" s="47">
        <v>17</v>
      </c>
      <c r="C10" s="47">
        <v>18</v>
      </c>
      <c r="D10" s="46">
        <v>2</v>
      </c>
      <c r="E10" s="47">
        <v>1</v>
      </c>
      <c r="F10" s="48" t="s">
        <v>57</v>
      </c>
      <c r="G10" s="48" t="s">
        <v>58</v>
      </c>
      <c r="H10" s="47">
        <v>2011</v>
      </c>
      <c r="I10" s="47" t="s">
        <v>56</v>
      </c>
      <c r="J10" s="49">
        <v>812</v>
      </c>
      <c r="K10" s="49">
        <v>627</v>
      </c>
      <c r="L10" s="49">
        <v>1439</v>
      </c>
      <c r="M10" s="49">
        <v>26</v>
      </c>
      <c r="N10" s="49">
        <v>9</v>
      </c>
      <c r="O10" s="49">
        <f>+M10+N10</f>
        <v>35</v>
      </c>
      <c r="P10" s="50">
        <f t="shared" ref="P10:P14" si="0">O10+L10</f>
        <v>1474</v>
      </c>
      <c r="Q10" s="49">
        <v>1</v>
      </c>
      <c r="R10" s="49">
        <v>1474</v>
      </c>
      <c r="S10" s="49">
        <v>1474</v>
      </c>
      <c r="T10" s="49">
        <v>21</v>
      </c>
      <c r="U10" s="116">
        <v>8</v>
      </c>
      <c r="V10" s="117">
        <v>296718.48149999999</v>
      </c>
      <c r="W10" s="117">
        <v>551048.60850000009</v>
      </c>
      <c r="X10" s="118">
        <v>650</v>
      </c>
      <c r="Y10" s="118">
        <v>650</v>
      </c>
      <c r="Z10" s="118">
        <f>X10-Y10</f>
        <v>0</v>
      </c>
      <c r="AA10" s="119" t="s">
        <v>81</v>
      </c>
      <c r="AB10" s="120">
        <v>1</v>
      </c>
      <c r="AC10" s="83">
        <v>850000</v>
      </c>
      <c r="AD10" s="51">
        <v>850000</v>
      </c>
      <c r="AE10" s="51">
        <v>1700000</v>
      </c>
      <c r="AF10" s="52">
        <v>0</v>
      </c>
      <c r="AG10" s="52">
        <v>0</v>
      </c>
      <c r="AH10" s="52">
        <v>337767.09</v>
      </c>
      <c r="AI10" s="52">
        <v>0</v>
      </c>
      <c r="AJ10" s="52">
        <f>AF10+AG10+AH10+AI10</f>
        <v>337767.09</v>
      </c>
      <c r="AK10" s="52">
        <v>0</v>
      </c>
      <c r="AL10" s="52">
        <v>0</v>
      </c>
      <c r="AM10" s="52">
        <v>0</v>
      </c>
      <c r="AN10" s="52">
        <v>0</v>
      </c>
      <c r="AO10" s="52">
        <f>AK10+AL10+AM10+AN10</f>
        <v>0</v>
      </c>
      <c r="AP10" s="52">
        <v>0</v>
      </c>
      <c r="AQ10" s="52">
        <v>0</v>
      </c>
      <c r="AR10" s="52">
        <v>0</v>
      </c>
      <c r="AS10" s="142">
        <v>838678.77</v>
      </c>
      <c r="AT10" s="52">
        <f>AP10+AQ10+AR10+AS10</f>
        <v>838678.77</v>
      </c>
      <c r="AU10" s="52">
        <v>0</v>
      </c>
      <c r="AV10" s="52">
        <v>0</v>
      </c>
      <c r="AW10" s="52">
        <v>13554.14</v>
      </c>
      <c r="AX10" s="52"/>
      <c r="AY10" s="52">
        <f>AU10+AV10+AW10+AX10</f>
        <v>13554.14</v>
      </c>
      <c r="AZ10" s="51">
        <f>BB10/2</f>
        <v>850000</v>
      </c>
      <c r="BA10" s="51">
        <f>BB10/2</f>
        <v>850000</v>
      </c>
      <c r="BB10" s="51">
        <f>510000+AJ10+AO10+AT10+AY10</f>
        <v>1700000</v>
      </c>
      <c r="BC10" s="51">
        <f>BE10/2</f>
        <v>0</v>
      </c>
      <c r="BD10" s="51">
        <f>BE10/2</f>
        <v>0</v>
      </c>
      <c r="BE10" s="51">
        <f>AE10-BB10</f>
        <v>0</v>
      </c>
      <c r="BF10" s="78">
        <f>BB10*100/AE10</f>
        <v>100</v>
      </c>
      <c r="BG10" s="116" t="s">
        <v>77</v>
      </c>
      <c r="BH10" s="116" t="s">
        <v>61</v>
      </c>
      <c r="BI10" s="125">
        <v>41141</v>
      </c>
      <c r="BJ10" s="125">
        <v>41137</v>
      </c>
      <c r="BK10" s="125">
        <v>41300</v>
      </c>
      <c r="BL10" s="125">
        <v>41300</v>
      </c>
      <c r="BM10" s="126" t="s">
        <v>76</v>
      </c>
      <c r="BN10" s="126" t="s">
        <v>76</v>
      </c>
      <c r="BO10" s="141" t="s">
        <v>94</v>
      </c>
      <c r="BP10" s="148"/>
      <c r="BQ10" s="87"/>
      <c r="BR10" s="138"/>
      <c r="BS10" s="87"/>
      <c r="BT10" s="87"/>
      <c r="BU10" s="87"/>
      <c r="BV10" s="87"/>
      <c r="BW10" s="87"/>
      <c r="BX10" s="88"/>
    </row>
    <row r="11" spans="1:78" s="45" customFormat="1" ht="125.25" customHeight="1" x14ac:dyDescent="0.2">
      <c r="A11" s="46">
        <v>115</v>
      </c>
      <c r="B11" s="47">
        <v>17</v>
      </c>
      <c r="C11" s="47">
        <v>18</v>
      </c>
      <c r="D11" s="46">
        <v>2</v>
      </c>
      <c r="E11" s="47">
        <v>3</v>
      </c>
      <c r="F11" s="48" t="s">
        <v>59</v>
      </c>
      <c r="G11" s="48" t="s">
        <v>60</v>
      </c>
      <c r="H11" s="47">
        <v>2011</v>
      </c>
      <c r="I11" s="47" t="s">
        <v>56</v>
      </c>
      <c r="J11" s="49">
        <v>812</v>
      </c>
      <c r="K11" s="49">
        <v>627</v>
      </c>
      <c r="L11" s="49">
        <f t="shared" ref="L11" si="1">+J11+K11</f>
        <v>1439</v>
      </c>
      <c r="M11" s="49">
        <v>26</v>
      </c>
      <c r="N11" s="49">
        <v>9</v>
      </c>
      <c r="O11" s="49">
        <f>+M11+N11</f>
        <v>35</v>
      </c>
      <c r="P11" s="50">
        <f t="shared" si="0"/>
        <v>1474</v>
      </c>
      <c r="Q11" s="49">
        <v>1</v>
      </c>
      <c r="R11" s="49">
        <v>1474</v>
      </c>
      <c r="S11" s="49">
        <v>1474</v>
      </c>
      <c r="T11" s="49">
        <v>21</v>
      </c>
      <c r="U11" s="116">
        <v>9</v>
      </c>
      <c r="V11" s="117">
        <v>506878.337</v>
      </c>
      <c r="W11" s="117">
        <v>941345.48300000001</v>
      </c>
      <c r="X11" s="121">
        <v>218</v>
      </c>
      <c r="Y11" s="121">
        <v>218</v>
      </c>
      <c r="Z11" s="121">
        <f>+X11-Y11</f>
        <v>0</v>
      </c>
      <c r="AA11" s="116" t="s">
        <v>80</v>
      </c>
      <c r="AB11" s="122">
        <v>1</v>
      </c>
      <c r="AC11" s="51">
        <v>840000</v>
      </c>
      <c r="AD11" s="51">
        <v>840000</v>
      </c>
      <c r="AE11" s="51">
        <v>1680000</v>
      </c>
      <c r="AF11" s="52">
        <v>0</v>
      </c>
      <c r="AG11" s="52">
        <v>0</v>
      </c>
      <c r="AH11" s="52">
        <v>162351.79</v>
      </c>
      <c r="AI11" s="52">
        <v>0</v>
      </c>
      <c r="AJ11" s="52">
        <f>AF11+AG11+AH11+AI11</f>
        <v>162351.79</v>
      </c>
      <c r="AK11" s="52">
        <v>0</v>
      </c>
      <c r="AL11" s="52">
        <v>0</v>
      </c>
      <c r="AM11" s="52">
        <v>0</v>
      </c>
      <c r="AN11" s="52">
        <v>0</v>
      </c>
      <c r="AO11" s="52">
        <f>AK11+AL11+AM11+AN11</f>
        <v>0</v>
      </c>
      <c r="AP11" s="52">
        <v>0</v>
      </c>
      <c r="AQ11" s="52">
        <v>0</v>
      </c>
      <c r="AR11" s="52">
        <v>0</v>
      </c>
      <c r="AS11" s="142">
        <v>231658.19</v>
      </c>
      <c r="AT11" s="52">
        <f t="shared" ref="AT11:AT13" si="2">AP11+AQ11+AR11+AS11</f>
        <v>231658.19</v>
      </c>
      <c r="AU11" s="52">
        <v>0</v>
      </c>
      <c r="AV11" s="52">
        <v>0</v>
      </c>
      <c r="AW11" s="52">
        <v>117.99</v>
      </c>
      <c r="AX11" s="52"/>
      <c r="AY11" s="52">
        <f t="shared" ref="AY11:AY14" si="3">AU11+AV11+AW11+AX11</f>
        <v>117.99</v>
      </c>
      <c r="AZ11" s="51">
        <f>BB11/2</f>
        <v>840000</v>
      </c>
      <c r="BA11" s="51">
        <f>BB11/2</f>
        <v>840000</v>
      </c>
      <c r="BB11" s="51">
        <f>1285872.03+AJ11+AO11+AT11+AY11</f>
        <v>1680000</v>
      </c>
      <c r="BC11" s="51">
        <f>BE11/2</f>
        <v>0</v>
      </c>
      <c r="BD11" s="51">
        <f>BE11/2</f>
        <v>0</v>
      </c>
      <c r="BE11" s="51">
        <f>AE11-BB11</f>
        <v>0</v>
      </c>
      <c r="BF11" s="79">
        <f>BB11*100/AE11</f>
        <v>100</v>
      </c>
      <c r="BG11" s="116" t="s">
        <v>77</v>
      </c>
      <c r="BH11" s="116" t="s">
        <v>61</v>
      </c>
      <c r="BI11" s="125">
        <v>41141</v>
      </c>
      <c r="BJ11" s="125">
        <v>41137</v>
      </c>
      <c r="BK11" s="125">
        <v>41300</v>
      </c>
      <c r="BL11" s="125">
        <v>41380</v>
      </c>
      <c r="BM11" s="126" t="s">
        <v>76</v>
      </c>
      <c r="BN11" s="126" t="s">
        <v>76</v>
      </c>
      <c r="BO11" s="156" t="s">
        <v>95</v>
      </c>
      <c r="BP11" s="148"/>
      <c r="BQ11" s="89"/>
      <c r="BR11" s="89"/>
      <c r="BS11" s="89"/>
      <c r="BT11" s="89"/>
      <c r="BU11" s="89"/>
      <c r="BV11" s="89"/>
      <c r="BW11" s="89"/>
      <c r="BX11" s="89"/>
      <c r="BZ11" s="84"/>
    </row>
    <row r="12" spans="1:78" s="37" customFormat="1" ht="181.5" customHeight="1" x14ac:dyDescent="0.2">
      <c r="A12" s="24">
        <v>121</v>
      </c>
      <c r="B12" s="23">
        <v>17</v>
      </c>
      <c r="C12" s="23">
        <v>18</v>
      </c>
      <c r="D12" s="27">
        <v>3</v>
      </c>
      <c r="E12" s="23">
        <v>3</v>
      </c>
      <c r="F12" s="25" t="s">
        <v>62</v>
      </c>
      <c r="G12" s="25" t="s">
        <v>62</v>
      </c>
      <c r="H12" s="64">
        <v>2011</v>
      </c>
      <c r="I12" s="23" t="s">
        <v>56</v>
      </c>
      <c r="J12" s="62">
        <v>244</v>
      </c>
      <c r="K12" s="62">
        <v>212</v>
      </c>
      <c r="L12" s="62">
        <f>+J12+K12</f>
        <v>456</v>
      </c>
      <c r="M12" s="65">
        <v>0</v>
      </c>
      <c r="N12" s="65">
        <v>0</v>
      </c>
      <c r="O12" s="65">
        <v>0</v>
      </c>
      <c r="P12" s="28">
        <f t="shared" si="0"/>
        <v>456</v>
      </c>
      <c r="Q12" s="35">
        <v>1</v>
      </c>
      <c r="R12" s="35">
        <v>456</v>
      </c>
      <c r="S12" s="35">
        <v>456</v>
      </c>
      <c r="T12" s="65">
        <v>21</v>
      </c>
      <c r="U12" s="30">
        <v>3</v>
      </c>
      <c r="V12" s="123">
        <v>42427.444499999998</v>
      </c>
      <c r="W12" s="123">
        <v>78793.825500000006</v>
      </c>
      <c r="X12" s="75">
        <v>12</v>
      </c>
      <c r="Y12" s="75">
        <v>12</v>
      </c>
      <c r="Z12" s="75">
        <f>+X12-Y12</f>
        <v>0</v>
      </c>
      <c r="AA12" s="33" t="s">
        <v>79</v>
      </c>
      <c r="AB12" s="124">
        <v>1</v>
      </c>
      <c r="AC12" s="34">
        <v>62908</v>
      </c>
      <c r="AD12" s="34">
        <v>62908</v>
      </c>
      <c r="AE12" s="34">
        <v>125816</v>
      </c>
      <c r="AF12" s="26">
        <v>0</v>
      </c>
      <c r="AG12" s="26">
        <v>0</v>
      </c>
      <c r="AH12" s="26">
        <v>0</v>
      </c>
      <c r="AI12" s="26">
        <v>110402.03</v>
      </c>
      <c r="AJ12" s="26">
        <f>AF12+AG12+AH12+AI12</f>
        <v>110402.03</v>
      </c>
      <c r="AK12" s="26">
        <v>10819.24</v>
      </c>
      <c r="AL12" s="26">
        <v>0</v>
      </c>
      <c r="AM12" s="26">
        <v>0</v>
      </c>
      <c r="AN12" s="26">
        <v>0</v>
      </c>
      <c r="AO12" s="26">
        <f>AK12+AL12+AM12+AN12</f>
        <v>10819.24</v>
      </c>
      <c r="AP12" s="26">
        <v>0</v>
      </c>
      <c r="AQ12" s="26">
        <v>0</v>
      </c>
      <c r="AR12" s="26">
        <v>0</v>
      </c>
      <c r="AS12" s="143">
        <v>0</v>
      </c>
      <c r="AT12" s="52">
        <f t="shared" si="2"/>
        <v>0</v>
      </c>
      <c r="AU12" s="52">
        <v>4594.7299999999996</v>
      </c>
      <c r="AV12" s="52">
        <v>0</v>
      </c>
      <c r="AW12" s="52">
        <v>0</v>
      </c>
      <c r="AX12" s="52"/>
      <c r="AY12" s="52">
        <f t="shared" si="3"/>
        <v>4594.7299999999996</v>
      </c>
      <c r="AZ12" s="34">
        <f>BB12/2</f>
        <v>62908</v>
      </c>
      <c r="BA12" s="34">
        <f>BB12/2</f>
        <v>62908</v>
      </c>
      <c r="BB12" s="51">
        <f>AJ12+AO12+AT12+AY12</f>
        <v>125816</v>
      </c>
      <c r="BC12" s="34">
        <f>BE12/2</f>
        <v>0</v>
      </c>
      <c r="BD12" s="34">
        <f>BE12/2</f>
        <v>0</v>
      </c>
      <c r="BE12" s="34">
        <f>AE12-BB12</f>
        <v>0</v>
      </c>
      <c r="BF12" s="63">
        <f t="shared" ref="BF12:BF13" si="4">BB12/AE12</f>
        <v>1</v>
      </c>
      <c r="BG12" s="116" t="s">
        <v>77</v>
      </c>
      <c r="BH12" s="30" t="s">
        <v>61</v>
      </c>
      <c r="BI12" s="127">
        <v>41450</v>
      </c>
      <c r="BJ12" s="29">
        <v>41464</v>
      </c>
      <c r="BK12" s="127">
        <v>41453</v>
      </c>
      <c r="BL12" s="29">
        <v>41528</v>
      </c>
      <c r="BM12" s="128" t="s">
        <v>76</v>
      </c>
      <c r="BN12" s="128" t="s">
        <v>76</v>
      </c>
      <c r="BO12" s="141" t="s">
        <v>90</v>
      </c>
      <c r="BP12" s="89"/>
      <c r="BQ12" s="136"/>
      <c r="BR12" s="136"/>
      <c r="BS12" s="136"/>
      <c r="BT12" s="136"/>
      <c r="BU12" s="136"/>
      <c r="BV12" s="136"/>
      <c r="BW12" s="136"/>
      <c r="BX12" s="136"/>
      <c r="BY12" s="136"/>
    </row>
    <row r="13" spans="1:78" s="7" customFormat="1" ht="199.5" customHeight="1" x14ac:dyDescent="0.2">
      <c r="A13" s="39">
        <v>122</v>
      </c>
      <c r="B13" s="39">
        <v>17</v>
      </c>
      <c r="C13" s="39">
        <v>18</v>
      </c>
      <c r="D13" s="38">
        <v>4</v>
      </c>
      <c r="E13" s="39">
        <v>1</v>
      </c>
      <c r="F13" s="19" t="s">
        <v>63</v>
      </c>
      <c r="G13" s="22" t="s">
        <v>64</v>
      </c>
      <c r="H13" s="40">
        <v>2011</v>
      </c>
      <c r="I13" s="39" t="s">
        <v>56</v>
      </c>
      <c r="J13" s="54">
        <v>65</v>
      </c>
      <c r="K13" s="54">
        <v>67</v>
      </c>
      <c r="L13" s="54">
        <f>J13+K13</f>
        <v>132</v>
      </c>
      <c r="M13" s="55">
        <v>0</v>
      </c>
      <c r="N13" s="55">
        <v>0</v>
      </c>
      <c r="O13" s="55">
        <f>M13+N13</f>
        <v>0</v>
      </c>
      <c r="P13" s="55">
        <f t="shared" si="0"/>
        <v>132</v>
      </c>
      <c r="Q13" s="56">
        <v>0</v>
      </c>
      <c r="R13" s="57">
        <v>132</v>
      </c>
      <c r="S13" s="57">
        <v>132</v>
      </c>
      <c r="T13" s="55">
        <v>5</v>
      </c>
      <c r="U13" s="21">
        <v>0</v>
      </c>
      <c r="V13" s="60">
        <v>0</v>
      </c>
      <c r="W13" s="60">
        <v>0</v>
      </c>
      <c r="X13" s="42">
        <f>77+80</f>
        <v>157</v>
      </c>
      <c r="Y13" s="42">
        <v>112.74</v>
      </c>
      <c r="Z13" s="43">
        <v>44.26</v>
      </c>
      <c r="AA13" s="31">
        <v>8</v>
      </c>
      <c r="AB13" s="58">
        <v>1</v>
      </c>
      <c r="AC13" s="32">
        <v>36495</v>
      </c>
      <c r="AD13" s="32">
        <v>36495</v>
      </c>
      <c r="AE13" s="32">
        <v>72990</v>
      </c>
      <c r="AF13" s="20">
        <v>0</v>
      </c>
      <c r="AG13" s="20">
        <v>0</v>
      </c>
      <c r="AH13" s="20">
        <v>0</v>
      </c>
      <c r="AI13" s="20">
        <v>0</v>
      </c>
      <c r="AJ13" s="20">
        <f>AF13+AG13+AH13+AI13</f>
        <v>0</v>
      </c>
      <c r="AK13" s="20">
        <v>0</v>
      </c>
      <c r="AL13" s="20">
        <v>0</v>
      </c>
      <c r="AM13" s="20">
        <v>0</v>
      </c>
      <c r="AN13" s="20">
        <v>0</v>
      </c>
      <c r="AO13" s="20">
        <f>AK13+AL13+AM13+AN13</f>
        <v>0</v>
      </c>
      <c r="AP13" s="134">
        <v>0</v>
      </c>
      <c r="AQ13" s="134">
        <v>0</v>
      </c>
      <c r="AR13" s="26">
        <v>0</v>
      </c>
      <c r="AS13" s="143">
        <v>0</v>
      </c>
      <c r="AT13" s="44">
        <f t="shared" si="2"/>
        <v>0</v>
      </c>
      <c r="AU13" s="44">
        <v>0</v>
      </c>
      <c r="AV13" s="44">
        <v>0</v>
      </c>
      <c r="AW13" s="44">
        <v>0</v>
      </c>
      <c r="AX13" s="44">
        <v>72990</v>
      </c>
      <c r="AY13" s="44">
        <f t="shared" si="3"/>
        <v>72990</v>
      </c>
      <c r="AZ13" s="32">
        <f>BB13/2</f>
        <v>36495</v>
      </c>
      <c r="BA13" s="32">
        <f>BB13/2</f>
        <v>36495</v>
      </c>
      <c r="BB13" s="154">
        <f>+AJ13+AO13+AT13+AY13</f>
        <v>72990</v>
      </c>
      <c r="BC13" s="32">
        <v>0</v>
      </c>
      <c r="BD13" s="32">
        <v>0</v>
      </c>
      <c r="BE13" s="32">
        <v>0</v>
      </c>
      <c r="BF13" s="61">
        <f t="shared" si="4"/>
        <v>1</v>
      </c>
      <c r="BG13" s="116" t="s">
        <v>77</v>
      </c>
      <c r="BH13" s="161" t="s">
        <v>61</v>
      </c>
      <c r="BI13" s="129">
        <v>42614</v>
      </c>
      <c r="BJ13" s="129">
        <v>42614</v>
      </c>
      <c r="BK13" s="129">
        <v>42626</v>
      </c>
      <c r="BL13" s="129">
        <v>42710</v>
      </c>
      <c r="BM13" s="104" t="s">
        <v>76</v>
      </c>
      <c r="BN13" s="104" t="s">
        <v>76</v>
      </c>
      <c r="BO13" s="130" t="s">
        <v>96</v>
      </c>
      <c r="BP13" s="89"/>
      <c r="BQ13" s="137"/>
      <c r="BS13" s="138"/>
      <c r="BT13" s="137"/>
      <c r="BU13" s="137"/>
      <c r="BV13" s="137"/>
      <c r="BW13" s="137"/>
      <c r="BX13" s="137"/>
      <c r="BY13" s="137"/>
    </row>
    <row r="14" spans="1:78" s="37" customFormat="1" ht="165.75" customHeight="1" x14ac:dyDescent="0.2">
      <c r="A14" s="18">
        <v>123</v>
      </c>
      <c r="B14" s="21">
        <v>17</v>
      </c>
      <c r="C14" s="21">
        <v>18</v>
      </c>
      <c r="D14" s="67">
        <v>5</v>
      </c>
      <c r="E14" s="21">
        <v>1</v>
      </c>
      <c r="F14" s="19" t="s">
        <v>65</v>
      </c>
      <c r="G14" s="22" t="s">
        <v>66</v>
      </c>
      <c r="H14" s="59">
        <v>2011</v>
      </c>
      <c r="I14" s="21" t="s">
        <v>56</v>
      </c>
      <c r="J14" s="68">
        <v>132</v>
      </c>
      <c r="K14" s="68">
        <v>214</v>
      </c>
      <c r="L14" s="68">
        <f>K14+J14</f>
        <v>346</v>
      </c>
      <c r="M14" s="69">
        <v>39</v>
      </c>
      <c r="N14" s="69">
        <v>36</v>
      </c>
      <c r="O14" s="69">
        <f>M14+N14</f>
        <v>75</v>
      </c>
      <c r="P14" s="55">
        <f t="shared" si="0"/>
        <v>421</v>
      </c>
      <c r="Q14" s="41">
        <v>0</v>
      </c>
      <c r="R14" s="41">
        <v>421</v>
      </c>
      <c r="S14" s="41">
        <v>421</v>
      </c>
      <c r="T14" s="69">
        <v>24</v>
      </c>
      <c r="U14" s="103">
        <v>12</v>
      </c>
      <c r="V14" s="60">
        <v>109572.28449999999</v>
      </c>
      <c r="W14" s="60">
        <v>203491.38549999997</v>
      </c>
      <c r="X14" s="42">
        <v>54</v>
      </c>
      <c r="Y14" s="42">
        <v>54</v>
      </c>
      <c r="Z14" s="43">
        <f>+X14-Y14</f>
        <v>0</v>
      </c>
      <c r="AA14" s="31"/>
      <c r="AB14" s="58">
        <v>1</v>
      </c>
      <c r="AC14" s="32">
        <v>181200</v>
      </c>
      <c r="AD14" s="32">
        <v>181200</v>
      </c>
      <c r="AE14" s="32">
        <v>362400</v>
      </c>
      <c r="AF14" s="20">
        <v>0</v>
      </c>
      <c r="AG14" s="20">
        <v>0</v>
      </c>
      <c r="AH14" s="20">
        <v>0</v>
      </c>
      <c r="AI14" s="20">
        <v>0</v>
      </c>
      <c r="AJ14" s="20">
        <f>AF14+AG14+AH14+AI14</f>
        <v>0</v>
      </c>
      <c r="AK14" s="20">
        <v>0</v>
      </c>
      <c r="AL14" s="20">
        <v>0</v>
      </c>
      <c r="AM14" s="97">
        <v>146341.82999999999</v>
      </c>
      <c r="AN14" s="20">
        <f>146341.83+20380.01</f>
        <v>166721.84</v>
      </c>
      <c r="AO14" s="20">
        <f>AK14+AL14+AM14+AN14</f>
        <v>313063.67</v>
      </c>
      <c r="AP14" s="134">
        <v>0</v>
      </c>
      <c r="AQ14" s="134">
        <v>0</v>
      </c>
      <c r="AR14" s="26">
        <v>49300</v>
      </c>
      <c r="AS14" s="143">
        <v>0</v>
      </c>
      <c r="AT14" s="44">
        <f>AP14+AQ14+AR14+AS14</f>
        <v>49300</v>
      </c>
      <c r="AU14" s="44"/>
      <c r="AV14" s="44"/>
      <c r="AW14" s="44"/>
      <c r="AX14" s="44"/>
      <c r="AY14" s="44">
        <f t="shared" si="3"/>
        <v>0</v>
      </c>
      <c r="AZ14" s="32">
        <f>(BB14/2)</f>
        <v>181181.83499999999</v>
      </c>
      <c r="BA14" s="32">
        <f>BB14/2</f>
        <v>181181.83499999999</v>
      </c>
      <c r="BB14" s="154">
        <f>AJ14+AO14+AT14+AY14</f>
        <v>362363.67</v>
      </c>
      <c r="BC14" s="32">
        <f>BE14/2</f>
        <v>18.165000000008149</v>
      </c>
      <c r="BD14" s="32">
        <f>BE14/2</f>
        <v>18.165000000008149</v>
      </c>
      <c r="BE14" s="32">
        <f>AE14-BB14</f>
        <v>36.330000000016298</v>
      </c>
      <c r="BF14" s="61">
        <f>BB14/AE14</f>
        <v>0.99989975165562905</v>
      </c>
      <c r="BG14" s="145" t="s">
        <v>77</v>
      </c>
      <c r="BH14" s="100" t="s">
        <v>61</v>
      </c>
      <c r="BI14" s="59" t="s">
        <v>70</v>
      </c>
      <c r="BJ14" s="104" t="s">
        <v>76</v>
      </c>
      <c r="BK14" s="70" t="s">
        <v>71</v>
      </c>
      <c r="BL14" s="102" t="s">
        <v>78</v>
      </c>
      <c r="BM14" s="104" t="s">
        <v>76</v>
      </c>
      <c r="BN14" s="104" t="s">
        <v>76</v>
      </c>
      <c r="BO14" s="130" t="s">
        <v>89</v>
      </c>
      <c r="BP14" s="150"/>
      <c r="BQ14" s="139"/>
      <c r="BR14" s="140"/>
      <c r="BS14" s="139"/>
      <c r="BT14" s="139"/>
      <c r="BU14" s="139"/>
      <c r="BV14" s="139"/>
      <c r="BW14" s="139"/>
      <c r="BX14" s="139"/>
      <c r="BY14" s="139"/>
    </row>
    <row r="17" spans="1:31" ht="15.75" x14ac:dyDescent="0.25">
      <c r="A17" s="72"/>
      <c r="B17" s="72"/>
      <c r="C17" s="72"/>
      <c r="D17" s="72"/>
      <c r="E17" s="72"/>
      <c r="F17" s="72"/>
      <c r="G17" s="72"/>
      <c r="H17" s="72"/>
      <c r="I17" s="72"/>
      <c r="J17" s="72"/>
    </row>
    <row r="20" spans="1:31" ht="10.15" customHeight="1" x14ac:dyDescent="0.2">
      <c r="I20" s="166" t="s">
        <v>24</v>
      </c>
      <c r="J20" s="166"/>
      <c r="K20" s="166"/>
      <c r="L20" s="180" t="s">
        <v>86</v>
      </c>
      <c r="M20" s="181"/>
      <c r="N20" s="181"/>
      <c r="O20" s="181"/>
      <c r="P20" s="182"/>
      <c r="Q20" s="200" t="s">
        <v>73</v>
      </c>
      <c r="R20" s="201"/>
      <c r="S20" s="202"/>
      <c r="T20" s="200" t="s">
        <v>32</v>
      </c>
      <c r="U20" s="201"/>
      <c r="V20" s="202"/>
    </row>
    <row r="21" spans="1:31" ht="28.9" customHeight="1" x14ac:dyDescent="0.2">
      <c r="A21" s="108"/>
      <c r="B21" s="108"/>
      <c r="C21" s="108"/>
      <c r="F21" s="164" t="s">
        <v>6</v>
      </c>
      <c r="G21" s="164" t="s">
        <v>38</v>
      </c>
      <c r="H21" s="164" t="s">
        <v>39</v>
      </c>
      <c r="I21" s="166"/>
      <c r="J21" s="166"/>
      <c r="K21" s="166"/>
      <c r="L21" s="183"/>
      <c r="M21" s="184"/>
      <c r="N21" s="184"/>
      <c r="O21" s="184"/>
      <c r="P21" s="185"/>
      <c r="Q21" s="203"/>
      <c r="R21" s="204"/>
      <c r="S21" s="205"/>
      <c r="T21" s="203"/>
      <c r="U21" s="204"/>
      <c r="V21" s="205"/>
    </row>
    <row r="22" spans="1:31" ht="39.75" customHeight="1" x14ac:dyDescent="0.2">
      <c r="A22" s="108"/>
      <c r="B22" s="108"/>
      <c r="C22" s="108"/>
      <c r="F22" s="165"/>
      <c r="G22" s="165"/>
      <c r="H22" s="165"/>
      <c r="I22" s="3" t="s">
        <v>25</v>
      </c>
      <c r="J22" s="3" t="s">
        <v>26</v>
      </c>
      <c r="K22" s="3" t="s">
        <v>12</v>
      </c>
      <c r="L22" s="86" t="s">
        <v>28</v>
      </c>
      <c r="M22" s="86" t="s">
        <v>29</v>
      </c>
      <c r="N22" s="86" t="s">
        <v>49</v>
      </c>
      <c r="O22" s="86" t="s">
        <v>50</v>
      </c>
      <c r="P22" s="86" t="s">
        <v>12</v>
      </c>
      <c r="Q22" s="3" t="s">
        <v>25</v>
      </c>
      <c r="R22" s="3" t="s">
        <v>26</v>
      </c>
      <c r="S22" s="3" t="s">
        <v>12</v>
      </c>
      <c r="T22" s="3" t="s">
        <v>25</v>
      </c>
      <c r="U22" s="3" t="s">
        <v>26</v>
      </c>
      <c r="V22" s="3" t="s">
        <v>12</v>
      </c>
    </row>
    <row r="23" spans="1:31" x14ac:dyDescent="0.2">
      <c r="X23" s="115"/>
      <c r="Y23" s="115"/>
      <c r="Z23" s="115"/>
    </row>
    <row r="24" spans="1:31" ht="175.5" customHeight="1" x14ac:dyDescent="0.2">
      <c r="A24" s="109"/>
      <c r="B24" s="109"/>
      <c r="C24" s="109"/>
      <c r="D24" s="109"/>
      <c r="E24" s="109"/>
      <c r="F24" s="94" t="s">
        <v>72</v>
      </c>
      <c r="G24" s="95">
        <v>2011</v>
      </c>
      <c r="H24" s="92" t="s">
        <v>56</v>
      </c>
      <c r="I24" s="105">
        <f>(K24/2)</f>
        <v>67014.48</v>
      </c>
      <c r="J24" s="105">
        <v>67014.48</v>
      </c>
      <c r="K24" s="93">
        <v>134028.96</v>
      </c>
      <c r="L24" s="106">
        <v>0</v>
      </c>
      <c r="M24" s="106">
        <v>0</v>
      </c>
      <c r="N24" s="106">
        <v>34834.15</v>
      </c>
      <c r="O24" s="106">
        <v>0</v>
      </c>
      <c r="P24" s="106">
        <f>L24+M24+N24+O24</f>
        <v>34834.15</v>
      </c>
      <c r="Q24" s="105">
        <f>(S24/2)</f>
        <v>57552.074999999997</v>
      </c>
      <c r="R24" s="105">
        <f>S24/2</f>
        <v>57552.074999999997</v>
      </c>
      <c r="S24" s="105">
        <f>80270+P24</f>
        <v>115104.15</v>
      </c>
      <c r="T24" s="105">
        <f>(V24/2)</f>
        <v>9462.4049999999988</v>
      </c>
      <c r="U24" s="105">
        <f>V24/2</f>
        <v>9462.4049999999988</v>
      </c>
      <c r="V24" s="106">
        <f>(K24-S24)</f>
        <v>18924.809999999998</v>
      </c>
      <c r="W24" s="206" t="s">
        <v>93</v>
      </c>
      <c r="X24" s="206"/>
      <c r="Y24" s="206"/>
      <c r="Z24" s="206"/>
      <c r="AA24" s="159"/>
      <c r="AB24" s="160"/>
    </row>
    <row r="25" spans="1:31" x14ac:dyDescent="0.2">
      <c r="A25" s="36"/>
      <c r="B25" s="36"/>
      <c r="C25" s="36"/>
      <c r="D25" s="36"/>
      <c r="E25" s="36"/>
      <c r="G25" s="91"/>
      <c r="I25" s="107"/>
      <c r="J25" s="107"/>
      <c r="L25" s="107"/>
      <c r="M25" s="107"/>
      <c r="N25" s="107"/>
      <c r="O25" s="107"/>
      <c r="P25" s="107"/>
      <c r="W25" s="157"/>
      <c r="X25" s="158"/>
      <c r="Y25" s="158"/>
      <c r="Z25" s="158"/>
    </row>
    <row r="26" spans="1:31" ht="204.75" customHeight="1" x14ac:dyDescent="0.2">
      <c r="A26" s="110"/>
      <c r="B26" s="110"/>
      <c r="C26" s="110"/>
      <c r="D26" s="110"/>
      <c r="E26" s="110"/>
      <c r="F26" s="101" t="s">
        <v>74</v>
      </c>
      <c r="G26" s="95">
        <v>2011</v>
      </c>
      <c r="H26" s="92" t="s">
        <v>56</v>
      </c>
      <c r="I26" s="105">
        <f>(K26/2)</f>
        <v>4065.2750000000001</v>
      </c>
      <c r="J26" s="105">
        <v>4065.2750000000001</v>
      </c>
      <c r="K26" s="93">
        <v>8130.55</v>
      </c>
      <c r="L26" s="106">
        <v>8130.54</v>
      </c>
      <c r="M26" s="106">
        <v>0</v>
      </c>
      <c r="N26" s="106">
        <v>0</v>
      </c>
      <c r="O26" s="106">
        <v>0</v>
      </c>
      <c r="P26" s="106">
        <f>L26+M26+N26+O26</f>
        <v>8130.54</v>
      </c>
      <c r="Q26" s="106">
        <v>0</v>
      </c>
      <c r="R26" s="106">
        <v>0</v>
      </c>
      <c r="S26" s="106">
        <f>+P26</f>
        <v>8130.54</v>
      </c>
      <c r="T26" s="106">
        <f>V26/2</f>
        <v>5.0000000001091394E-3</v>
      </c>
      <c r="U26" s="106">
        <f>V26/2</f>
        <v>5.0000000001091394E-3</v>
      </c>
      <c r="V26" s="106">
        <f>K26-S26</f>
        <v>1.0000000000218279E-2</v>
      </c>
      <c r="W26" s="196" t="s">
        <v>92</v>
      </c>
      <c r="X26" s="197"/>
      <c r="Y26" s="197"/>
      <c r="Z26" s="198"/>
      <c r="AA26" s="159"/>
      <c r="AB26" s="160"/>
      <c r="AC26" s="160"/>
      <c r="AD26" s="160"/>
      <c r="AE26" s="160"/>
    </row>
    <row r="27" spans="1:31" x14ac:dyDescent="0.2">
      <c r="F27" s="90"/>
      <c r="G27" s="92"/>
      <c r="H27" s="90"/>
      <c r="I27" s="90"/>
      <c r="J27" s="90"/>
      <c r="K27" s="90"/>
      <c r="L27" s="90"/>
      <c r="M27" s="90"/>
      <c r="N27" s="90"/>
      <c r="O27" s="90"/>
      <c r="P27" s="90"/>
      <c r="Q27" s="90"/>
      <c r="R27" s="90"/>
      <c r="S27" s="90"/>
      <c r="T27" s="90"/>
      <c r="U27" s="90"/>
      <c r="V27" s="90"/>
    </row>
    <row r="28" spans="1:31" x14ac:dyDescent="0.2">
      <c r="G28" s="91"/>
    </row>
  </sheetData>
  <sheetProtection algorithmName="SHA-512" hashValue="W3Cw2iPPfOrlNll+Zlm2d+wuWotxA4GCxLTHwZUEQ2/7sO2uvOVbScT/Dho5P8ENg0SFLGG0Lt7wF91kE1UMvw==" saltValue="/ved2Rre0bKcpbpj48zbwQ==" spinCount="100000" sheet="1" objects="1" scenarios="1"/>
  <mergeCells count="49">
    <mergeCell ref="AU6:AY7"/>
    <mergeCell ref="X7:Z7"/>
    <mergeCell ref="W26:Z26"/>
    <mergeCell ref="P6:P8"/>
    <mergeCell ref="L20:P21"/>
    <mergeCell ref="Q20:S21"/>
    <mergeCell ref="T20:V21"/>
    <mergeCell ref="W24:Z24"/>
    <mergeCell ref="S6:S8"/>
    <mergeCell ref="T6:T8"/>
    <mergeCell ref="U6:W6"/>
    <mergeCell ref="U7:V7"/>
    <mergeCell ref="W7:W8"/>
    <mergeCell ref="AP6:AT7"/>
    <mergeCell ref="Q6:Q8"/>
    <mergeCell ref="R6:R8"/>
    <mergeCell ref="BO6:BO8"/>
    <mergeCell ref="AA7:AA8"/>
    <mergeCell ref="BG6:BG8"/>
    <mergeCell ref="BI7:BJ7"/>
    <mergeCell ref="BK7:BL7"/>
    <mergeCell ref="BM7:BN7"/>
    <mergeCell ref="AC6:AE7"/>
    <mergeCell ref="AZ6:BE6"/>
    <mergeCell ref="AK6:AO7"/>
    <mergeCell ref="BC7:BE7"/>
    <mergeCell ref="BH7:BH8"/>
    <mergeCell ref="AB7:AB8"/>
    <mergeCell ref="AZ7:BB7"/>
    <mergeCell ref="BF6:BF8"/>
    <mergeCell ref="AF6:AJ7"/>
    <mergeCell ref="BI6:BN6"/>
    <mergeCell ref="A7:A8"/>
    <mergeCell ref="B7:B8"/>
    <mergeCell ref="C7:C8"/>
    <mergeCell ref="D7:D8"/>
    <mergeCell ref="E7:E8"/>
    <mergeCell ref="F6:I6"/>
    <mergeCell ref="J6:O6"/>
    <mergeCell ref="F21:F22"/>
    <mergeCell ref="G21:G22"/>
    <mergeCell ref="H21:H22"/>
    <mergeCell ref="I20:K21"/>
    <mergeCell ref="J7:L7"/>
    <mergeCell ref="F7:F8"/>
    <mergeCell ref="G7:G8"/>
    <mergeCell ref="H7:H8"/>
    <mergeCell ref="I7:I8"/>
    <mergeCell ref="M7:O7"/>
  </mergeCells>
  <pageMargins left="0.70866141732283472" right="0.70866141732283472" top="0.74803149606299213" bottom="0.74803149606299213" header="0.31496062992125984" footer="0.31496062992125984"/>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I10"/>
  <sheetViews>
    <sheetView tabSelected="1" topLeftCell="AJ1" workbookViewId="0">
      <selection activeCell="AS7" sqref="AS7"/>
    </sheetView>
  </sheetViews>
  <sheetFormatPr baseColWidth="10" defaultRowHeight="15" x14ac:dyDescent="0.25"/>
  <cols>
    <col min="1" max="1" width="4.42578125" bestFit="1" customWidth="1"/>
    <col min="2" max="2" width="4.5703125" bestFit="1" customWidth="1"/>
    <col min="3" max="3" width="3" bestFit="1" customWidth="1"/>
    <col min="4" max="4" width="2.7109375" bestFit="1" customWidth="1"/>
    <col min="5" max="5" width="4.5703125" bestFit="1" customWidth="1"/>
    <col min="6" max="6" width="18.85546875" customWidth="1"/>
    <col min="7" max="7" width="18.28515625" customWidth="1"/>
    <col min="8" max="8" width="11.7109375" bestFit="1" customWidth="1"/>
    <col min="10" max="10" width="8.140625" customWidth="1"/>
    <col min="11" max="11" width="8.85546875" customWidth="1"/>
    <col min="12" max="13" width="8.140625" customWidth="1"/>
    <col min="14" max="15" width="9" customWidth="1"/>
    <col min="16" max="16" width="12.5703125" customWidth="1"/>
    <col min="17" max="22" width="12.42578125" customWidth="1"/>
    <col min="23" max="23" width="9.5703125" customWidth="1"/>
    <col min="24" max="24" width="10.28515625" customWidth="1"/>
    <col min="25" max="25" width="12.5703125" customWidth="1"/>
    <col min="26" max="26" width="8.85546875" customWidth="1"/>
    <col min="27" max="37" width="10.28515625" customWidth="1"/>
    <col min="38" max="38" width="10.85546875" customWidth="1"/>
    <col min="39" max="39" width="12.85546875" customWidth="1"/>
    <col min="40" max="41" width="11.7109375" bestFit="1" customWidth="1"/>
    <col min="43" max="47" width="11.7109375" bestFit="1" customWidth="1"/>
    <col min="52" max="53" width="11.7109375" bestFit="1" customWidth="1"/>
    <col min="54" max="54" width="20" customWidth="1"/>
    <col min="55" max="55" width="30.42578125" customWidth="1"/>
    <col min="56" max="56" width="13.42578125" bestFit="1" customWidth="1"/>
    <col min="57" max="57" width="11.7109375" bestFit="1" customWidth="1"/>
    <col min="59" max="59" width="12.5703125" customWidth="1"/>
    <col min="60" max="60" width="16.42578125" customWidth="1"/>
    <col min="61" max="61" width="11.42578125" customWidth="1"/>
    <col min="62" max="62" width="9" customWidth="1"/>
    <col min="63" max="63" width="12.28515625" customWidth="1"/>
    <col min="64" max="64" width="9.28515625" customWidth="1"/>
    <col min="65" max="66" width="11.7109375" customWidth="1"/>
    <col min="67" max="67" width="16.5703125" customWidth="1"/>
  </cols>
  <sheetData>
    <row r="1" spans="1:61" ht="14.45" customHeight="1" x14ac:dyDescent="0.25">
      <c r="A1" s="213"/>
      <c r="B1" s="213"/>
      <c r="C1" s="213"/>
      <c r="D1" s="213"/>
      <c r="E1" s="213"/>
      <c r="F1" s="213"/>
      <c r="G1" s="213"/>
      <c r="H1" s="213"/>
    </row>
    <row r="2" spans="1:61" x14ac:dyDescent="0.25">
      <c r="A2" s="213"/>
      <c r="B2" s="213"/>
      <c r="C2" s="213"/>
      <c r="D2" s="213"/>
      <c r="E2" s="213"/>
      <c r="F2" s="213"/>
      <c r="G2" s="213"/>
      <c r="H2" s="213"/>
    </row>
    <row r="3" spans="1:61" s="5" customFormat="1" ht="25.5" customHeight="1" x14ac:dyDescent="0.25">
      <c r="A3" s="74"/>
      <c r="B3" s="74"/>
      <c r="C3" s="74"/>
      <c r="D3" s="74"/>
      <c r="E3" s="7"/>
      <c r="F3" s="162"/>
      <c r="G3" s="162"/>
      <c r="H3" s="162"/>
      <c r="I3" s="162"/>
      <c r="J3" s="9"/>
      <c r="K3" s="9"/>
      <c r="L3" s="9"/>
      <c r="O3" s="166" t="s">
        <v>24</v>
      </c>
      <c r="P3" s="166"/>
      <c r="Q3" s="166"/>
      <c r="R3" s="180" t="s">
        <v>84</v>
      </c>
      <c r="S3" s="181"/>
      <c r="T3" s="181"/>
      <c r="U3" s="181"/>
      <c r="V3" s="182"/>
      <c r="W3" s="180" t="s">
        <v>75</v>
      </c>
      <c r="X3" s="181"/>
      <c r="Y3" s="181"/>
      <c r="Z3" s="181"/>
      <c r="AA3" s="182"/>
      <c r="AB3" s="180" t="s">
        <v>85</v>
      </c>
      <c r="AC3" s="181"/>
      <c r="AD3" s="181"/>
      <c r="AE3" s="181"/>
      <c r="AF3" s="182"/>
      <c r="AG3" s="180" t="s">
        <v>87</v>
      </c>
      <c r="AH3" s="181"/>
      <c r="AI3" s="181"/>
      <c r="AJ3" s="181"/>
      <c r="AK3" s="182"/>
      <c r="AL3" s="179" t="s">
        <v>30</v>
      </c>
      <c r="AM3" s="179"/>
      <c r="AN3" s="179"/>
      <c r="AO3" s="179"/>
      <c r="AP3" s="179"/>
      <c r="AQ3" s="179"/>
      <c r="AR3" s="166" t="s">
        <v>33</v>
      </c>
      <c r="AS3" s="212" t="s">
        <v>34</v>
      </c>
      <c r="AT3" s="162" t="s">
        <v>35</v>
      </c>
      <c r="AU3" s="132" t="s">
        <v>36</v>
      </c>
      <c r="AV3" s="193"/>
      <c r="AW3" s="193"/>
      <c r="AX3" s="193"/>
      <c r="AY3" s="193"/>
      <c r="AZ3" s="193"/>
      <c r="BA3" s="193"/>
      <c r="BB3" s="174" t="s">
        <v>37</v>
      </c>
      <c r="BC3" s="7"/>
      <c r="BD3" s="7"/>
      <c r="BE3" s="7"/>
      <c r="BF3" s="7"/>
      <c r="BG3" s="7"/>
      <c r="BH3" s="7"/>
      <c r="BI3" s="7"/>
    </row>
    <row r="4" spans="1:61" s="5" customFormat="1" ht="62.25" customHeight="1" x14ac:dyDescent="0.25">
      <c r="A4" s="170" t="s">
        <v>0</v>
      </c>
      <c r="B4" s="170" t="s">
        <v>1</v>
      </c>
      <c r="C4" s="170" t="s">
        <v>2</v>
      </c>
      <c r="D4" s="172" t="s">
        <v>3</v>
      </c>
      <c r="E4" s="172" t="s">
        <v>4</v>
      </c>
      <c r="F4" s="164" t="s">
        <v>5</v>
      </c>
      <c r="G4" s="164" t="s">
        <v>6</v>
      </c>
      <c r="H4" s="164" t="s">
        <v>38</v>
      </c>
      <c r="I4" s="164" t="s">
        <v>39</v>
      </c>
      <c r="J4" s="194" t="s">
        <v>40</v>
      </c>
      <c r="K4" s="194"/>
      <c r="L4" s="195"/>
      <c r="M4" s="175" t="s">
        <v>23</v>
      </c>
      <c r="N4" s="191" t="s">
        <v>41</v>
      </c>
      <c r="O4" s="166"/>
      <c r="P4" s="166"/>
      <c r="Q4" s="166"/>
      <c r="R4" s="183"/>
      <c r="S4" s="184"/>
      <c r="T4" s="184"/>
      <c r="U4" s="184"/>
      <c r="V4" s="185"/>
      <c r="W4" s="183"/>
      <c r="X4" s="184"/>
      <c r="Y4" s="184"/>
      <c r="Z4" s="184"/>
      <c r="AA4" s="185"/>
      <c r="AB4" s="183"/>
      <c r="AC4" s="184"/>
      <c r="AD4" s="184"/>
      <c r="AE4" s="184"/>
      <c r="AF4" s="185"/>
      <c r="AG4" s="183"/>
      <c r="AH4" s="184"/>
      <c r="AI4" s="184"/>
      <c r="AJ4" s="184"/>
      <c r="AK4" s="185"/>
      <c r="AL4" s="186" t="s">
        <v>31</v>
      </c>
      <c r="AM4" s="187"/>
      <c r="AN4" s="188"/>
      <c r="AO4" s="186" t="s">
        <v>32</v>
      </c>
      <c r="AP4" s="187"/>
      <c r="AQ4" s="188"/>
      <c r="AR4" s="166"/>
      <c r="AS4" s="212"/>
      <c r="AT4" s="162"/>
      <c r="AU4" s="189" t="s">
        <v>42</v>
      </c>
      <c r="AV4" s="177" t="s">
        <v>43</v>
      </c>
      <c r="AW4" s="177"/>
      <c r="AX4" s="174" t="s">
        <v>44</v>
      </c>
      <c r="AY4" s="174"/>
      <c r="AZ4" s="174" t="s">
        <v>45</v>
      </c>
      <c r="BA4" s="178"/>
      <c r="BB4" s="174"/>
      <c r="BC4" s="7"/>
      <c r="BD4" s="7"/>
      <c r="BE4" s="7"/>
      <c r="BF4" s="7"/>
      <c r="BG4" s="7"/>
      <c r="BH4" s="7"/>
      <c r="BI4" s="7"/>
    </row>
    <row r="5" spans="1:61" s="5" customFormat="1" ht="110.25" customHeight="1" x14ac:dyDescent="0.25">
      <c r="A5" s="171"/>
      <c r="B5" s="171"/>
      <c r="C5" s="171"/>
      <c r="D5" s="173"/>
      <c r="E5" s="173"/>
      <c r="F5" s="165"/>
      <c r="G5" s="165"/>
      <c r="H5" s="165"/>
      <c r="I5" s="165"/>
      <c r="J5" s="10" t="s">
        <v>46</v>
      </c>
      <c r="K5" s="10" t="s">
        <v>47</v>
      </c>
      <c r="L5" s="11" t="s">
        <v>48</v>
      </c>
      <c r="M5" s="176"/>
      <c r="N5" s="192"/>
      <c r="O5" s="3" t="s">
        <v>25</v>
      </c>
      <c r="P5" s="3" t="s">
        <v>26</v>
      </c>
      <c r="Q5" s="3" t="s">
        <v>12</v>
      </c>
      <c r="R5" s="133" t="s">
        <v>28</v>
      </c>
      <c r="S5" s="133" t="s">
        <v>29</v>
      </c>
      <c r="T5" s="133" t="s">
        <v>49</v>
      </c>
      <c r="U5" s="133" t="s">
        <v>50</v>
      </c>
      <c r="V5" s="133" t="s">
        <v>12</v>
      </c>
      <c r="W5" s="133" t="s">
        <v>28</v>
      </c>
      <c r="X5" s="133" t="s">
        <v>29</v>
      </c>
      <c r="Y5" s="133" t="s">
        <v>49</v>
      </c>
      <c r="Z5" s="133" t="s">
        <v>50</v>
      </c>
      <c r="AA5" s="133" t="s">
        <v>12</v>
      </c>
      <c r="AB5" s="133" t="s">
        <v>28</v>
      </c>
      <c r="AC5" s="133" t="s">
        <v>29</v>
      </c>
      <c r="AD5" s="133" t="s">
        <v>49</v>
      </c>
      <c r="AE5" s="133" t="s">
        <v>50</v>
      </c>
      <c r="AF5" s="133" t="s">
        <v>12</v>
      </c>
      <c r="AG5" s="152" t="s">
        <v>28</v>
      </c>
      <c r="AH5" s="152" t="s">
        <v>29</v>
      </c>
      <c r="AI5" s="152" t="s">
        <v>49</v>
      </c>
      <c r="AJ5" s="152" t="s">
        <v>50</v>
      </c>
      <c r="AK5" s="152" t="s">
        <v>12</v>
      </c>
      <c r="AL5" s="3" t="s">
        <v>25</v>
      </c>
      <c r="AM5" s="3" t="s">
        <v>26</v>
      </c>
      <c r="AN5" s="3" t="s">
        <v>12</v>
      </c>
      <c r="AO5" s="3" t="s">
        <v>25</v>
      </c>
      <c r="AP5" s="3" t="s">
        <v>26</v>
      </c>
      <c r="AQ5" s="3" t="s">
        <v>12</v>
      </c>
      <c r="AR5" s="166"/>
      <c r="AS5" s="212"/>
      <c r="AT5" s="162"/>
      <c r="AU5" s="190"/>
      <c r="AV5" s="12" t="s">
        <v>51</v>
      </c>
      <c r="AW5" s="131" t="s">
        <v>52</v>
      </c>
      <c r="AX5" s="14" t="s">
        <v>51</v>
      </c>
      <c r="AY5" s="15" t="s">
        <v>53</v>
      </c>
      <c r="AZ5" s="16" t="s">
        <v>54</v>
      </c>
      <c r="BA5" s="17" t="s">
        <v>55</v>
      </c>
      <c r="BB5" s="174"/>
      <c r="BC5" s="7"/>
      <c r="BD5" s="7"/>
      <c r="BE5" s="7"/>
      <c r="BF5" s="7"/>
      <c r="BG5" s="7"/>
      <c r="BH5" s="7"/>
      <c r="BI5" s="7"/>
    </row>
    <row r="7" spans="1:61" s="71" customFormat="1" ht="234.75" customHeight="1" x14ac:dyDescent="0.2">
      <c r="A7" s="53"/>
      <c r="B7" s="39">
        <v>17</v>
      </c>
      <c r="C7" s="39">
        <v>18</v>
      </c>
      <c r="D7" s="38">
        <v>1</v>
      </c>
      <c r="E7" s="38">
        <v>1</v>
      </c>
      <c r="F7" s="22" t="s">
        <v>67</v>
      </c>
      <c r="G7" s="22" t="s">
        <v>67</v>
      </c>
      <c r="H7" s="40">
        <v>2012</v>
      </c>
      <c r="I7" s="40" t="s">
        <v>56</v>
      </c>
      <c r="J7" s="42">
        <v>10</v>
      </c>
      <c r="K7" s="75">
        <v>58</v>
      </c>
      <c r="L7" s="76">
        <v>0</v>
      </c>
      <c r="M7" s="135">
        <v>24</v>
      </c>
      <c r="N7" s="58">
        <v>1</v>
      </c>
      <c r="O7" s="32">
        <f>Q7/2</f>
        <v>50000</v>
      </c>
      <c r="P7" s="32">
        <f>Q7/2</f>
        <v>50000</v>
      </c>
      <c r="Q7" s="32">
        <v>100000</v>
      </c>
      <c r="R7" s="32">
        <v>0</v>
      </c>
      <c r="S7" s="32">
        <v>0</v>
      </c>
      <c r="T7" s="32">
        <v>0</v>
      </c>
      <c r="U7" s="32">
        <v>93716.1</v>
      </c>
      <c r="V7" s="32">
        <f>R7+S7+T7+U7</f>
        <v>93716.1</v>
      </c>
      <c r="W7" s="134">
        <v>0</v>
      </c>
      <c r="X7" s="134">
        <v>0</v>
      </c>
      <c r="Y7" s="134">
        <v>0</v>
      </c>
      <c r="Z7" s="144">
        <v>0</v>
      </c>
      <c r="AA7" s="134">
        <f>W7+X7+Y7+Z7</f>
        <v>0</v>
      </c>
      <c r="AB7" s="134">
        <v>0</v>
      </c>
      <c r="AC7" s="134">
        <v>0</v>
      </c>
      <c r="AD7" s="144">
        <v>0</v>
      </c>
      <c r="AE7" s="146">
        <v>0</v>
      </c>
      <c r="AF7" s="134">
        <f>AB7+AC7+AD7+AE7</f>
        <v>0</v>
      </c>
      <c r="AG7" s="153">
        <v>6283.9</v>
      </c>
      <c r="AH7" s="153">
        <v>0</v>
      </c>
      <c r="AI7" s="153">
        <v>0</v>
      </c>
      <c r="AJ7" s="153"/>
      <c r="AK7" s="153">
        <f>AG7+AH7+AI7+AJ7</f>
        <v>6283.9</v>
      </c>
      <c r="AL7" s="134">
        <f>AN7/2</f>
        <v>50000</v>
      </c>
      <c r="AM7" s="134">
        <f>AN7/2</f>
        <v>50000</v>
      </c>
      <c r="AN7" s="134">
        <f>V7+AA7+AF7+AK7</f>
        <v>100000</v>
      </c>
      <c r="AO7" s="134">
        <f t="shared" ref="AO7" si="0">AQ7/2</f>
        <v>0</v>
      </c>
      <c r="AP7" s="134">
        <f t="shared" ref="AP7" si="1">AQ7/2</f>
        <v>0</v>
      </c>
      <c r="AQ7" s="134">
        <f>Q7-AN7</f>
        <v>0</v>
      </c>
      <c r="AR7" s="77">
        <f>(AN7/Q7)</f>
        <v>1</v>
      </c>
      <c r="AS7" s="73" t="s">
        <v>77</v>
      </c>
      <c r="AT7" s="32">
        <v>985502</v>
      </c>
      <c r="AU7" s="96" t="s">
        <v>61</v>
      </c>
      <c r="AV7" s="98">
        <v>41464</v>
      </c>
      <c r="AW7" s="98">
        <v>41464</v>
      </c>
      <c r="AX7" s="98">
        <v>41528</v>
      </c>
      <c r="AY7" s="98">
        <v>41528</v>
      </c>
      <c r="AZ7" s="114" t="s">
        <v>76</v>
      </c>
      <c r="BA7" s="114" t="s">
        <v>76</v>
      </c>
      <c r="BB7" s="66" t="s">
        <v>88</v>
      </c>
    </row>
    <row r="8" spans="1:61" s="71" customFormat="1" ht="107.25" customHeight="1" x14ac:dyDescent="0.2">
      <c r="A8" s="53"/>
      <c r="B8" s="39">
        <v>17</v>
      </c>
      <c r="C8" s="39">
        <v>18</v>
      </c>
      <c r="D8" s="38">
        <v>2</v>
      </c>
      <c r="E8" s="38">
        <v>1</v>
      </c>
      <c r="F8" s="22" t="s">
        <v>68</v>
      </c>
      <c r="G8" s="22" t="s">
        <v>68</v>
      </c>
      <c r="H8" s="40">
        <v>2012</v>
      </c>
      <c r="I8" s="40" t="s">
        <v>56</v>
      </c>
      <c r="J8" s="42">
        <v>140</v>
      </c>
      <c r="K8" s="75">
        <v>163.5</v>
      </c>
      <c r="L8" s="76">
        <v>0</v>
      </c>
      <c r="M8" s="113">
        <v>62</v>
      </c>
      <c r="N8" s="58">
        <v>1</v>
      </c>
      <c r="O8" s="81">
        <v>700000</v>
      </c>
      <c r="P8" s="81">
        <v>700000</v>
      </c>
      <c r="Q8" s="82">
        <v>1400000</v>
      </c>
      <c r="R8" s="32">
        <v>0</v>
      </c>
      <c r="S8" s="32">
        <v>0</v>
      </c>
      <c r="T8" s="82">
        <v>417122.68</v>
      </c>
      <c r="U8" s="82">
        <v>684909.98</v>
      </c>
      <c r="V8" s="82">
        <f>R8+S8+T8+U8</f>
        <v>1102032.6599999999</v>
      </c>
      <c r="W8" s="134">
        <v>0</v>
      </c>
      <c r="X8" s="134">
        <v>0</v>
      </c>
      <c r="Y8" s="134">
        <v>0</v>
      </c>
      <c r="Z8" s="144">
        <v>0</v>
      </c>
      <c r="AA8" s="134">
        <f>W8+X8+Y8+Z8</f>
        <v>0</v>
      </c>
      <c r="AB8" s="134">
        <v>0</v>
      </c>
      <c r="AC8" s="134">
        <v>0</v>
      </c>
      <c r="AD8" s="144">
        <v>111460.48</v>
      </c>
      <c r="AE8" s="146">
        <v>0</v>
      </c>
      <c r="AF8" s="134">
        <f>AB8+AC8+AD8+AE8</f>
        <v>111460.48</v>
      </c>
      <c r="AG8" s="153">
        <v>0</v>
      </c>
      <c r="AH8" s="153">
        <v>0</v>
      </c>
      <c r="AI8" s="153">
        <v>180394.94</v>
      </c>
      <c r="AJ8" s="153"/>
      <c r="AK8" s="153">
        <f>AG8+AH8+AI8+AJ8</f>
        <v>180394.94</v>
      </c>
      <c r="AL8" s="134">
        <f>AN8/2</f>
        <v>696944.03999999992</v>
      </c>
      <c r="AM8" s="134">
        <f>AN8/2</f>
        <v>696944.03999999992</v>
      </c>
      <c r="AN8" s="134">
        <f>V8+AA8+AF8+AK8</f>
        <v>1393888.0799999998</v>
      </c>
      <c r="AO8" s="134">
        <f>AQ8/2</f>
        <v>3055.9600000000792</v>
      </c>
      <c r="AP8" s="134">
        <f>AQ8/2</f>
        <v>3055.9600000000792</v>
      </c>
      <c r="AQ8" s="134">
        <f>Q8-AN8</f>
        <v>6111.9200000001583</v>
      </c>
      <c r="AR8" s="80">
        <f>AN8*100/Q8</f>
        <v>99.563434285714266</v>
      </c>
      <c r="AS8" s="73" t="s">
        <v>82</v>
      </c>
      <c r="AT8" s="32">
        <v>0</v>
      </c>
      <c r="AU8" s="96" t="s">
        <v>61</v>
      </c>
      <c r="AV8" s="99">
        <v>41374</v>
      </c>
      <c r="AW8" s="99">
        <v>41374</v>
      </c>
      <c r="AX8" s="98">
        <v>41433</v>
      </c>
      <c r="AY8" s="98">
        <v>41454</v>
      </c>
      <c r="AZ8" s="114" t="s">
        <v>76</v>
      </c>
      <c r="BA8" s="114" t="s">
        <v>76</v>
      </c>
      <c r="BB8" s="66" t="s">
        <v>91</v>
      </c>
      <c r="BC8" s="155"/>
    </row>
    <row r="9" spans="1:61" ht="23.45" customHeight="1" x14ac:dyDescent="0.25">
      <c r="AM9" s="211"/>
      <c r="AN9" s="211"/>
      <c r="AO9" s="211"/>
    </row>
    <row r="10" spans="1:61" ht="54" customHeight="1" x14ac:dyDescent="0.25">
      <c r="AM10" s="211"/>
      <c r="AN10" s="211"/>
      <c r="AO10" s="211"/>
    </row>
  </sheetData>
  <sheetProtection algorithmName="SHA-512" hashValue="Z6+2w3BgV+qiPbHuSUAw0t+fFbzWwE5vy3VcqRRara3+M2xWdlwhShKXkdBRYkG0ZzfuV4YzoAV42t6kgK8+Nw==" saltValue="uPHndVDkN4EV9PuXTQs92w==" spinCount="100000" sheet="1" objects="1" scenarios="1"/>
  <mergeCells count="32">
    <mergeCell ref="A1:H2"/>
    <mergeCell ref="F3:I3"/>
    <mergeCell ref="O3:Q4"/>
    <mergeCell ref="R3:V4"/>
    <mergeCell ref="W3:AA4"/>
    <mergeCell ref="F4:F5"/>
    <mergeCell ref="G4:G5"/>
    <mergeCell ref="H4:H5"/>
    <mergeCell ref="I4:I5"/>
    <mergeCell ref="A4:A5"/>
    <mergeCell ref="B4:B5"/>
    <mergeCell ref="C4:C5"/>
    <mergeCell ref="D4:D5"/>
    <mergeCell ref="E4:E5"/>
    <mergeCell ref="AB3:AF4"/>
    <mergeCell ref="J4:L4"/>
    <mergeCell ref="M4:M5"/>
    <mergeCell ref="N4:N5"/>
    <mergeCell ref="AL4:AN4"/>
    <mergeCell ref="AL3:AQ3"/>
    <mergeCell ref="AG3:AK4"/>
    <mergeCell ref="BB3:BB5"/>
    <mergeCell ref="AV4:AW4"/>
    <mergeCell ref="AX4:AY4"/>
    <mergeCell ref="AZ4:BA4"/>
    <mergeCell ref="AM9:AO10"/>
    <mergeCell ref="AO4:AQ4"/>
    <mergeCell ref="AU4:AU5"/>
    <mergeCell ref="AR3:AR5"/>
    <mergeCell ref="AS3:AS5"/>
    <mergeCell ref="AT3:AT5"/>
    <mergeCell ref="AV3:BA3"/>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FADOEES_2011</vt:lpstr>
      <vt:lpstr>FADOEES_2012</vt:lpstr>
    </vt:vector>
  </TitlesOfParts>
  <Company>Secretaria de Educacion Publica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ALMA AYERIM RODRIGUEZ LAGUNAS</dc:creator>
  <cp:lastModifiedBy>U6345B02</cp:lastModifiedBy>
  <cp:lastPrinted>2015-11-24T21:04:42Z</cp:lastPrinted>
  <dcterms:created xsi:type="dcterms:W3CDTF">2013-10-10T15:41:13Z</dcterms:created>
  <dcterms:modified xsi:type="dcterms:W3CDTF">2017-01-26T16:41:21Z</dcterms:modified>
</cp:coreProperties>
</file>