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co\MARCO 2014\Informes IRFES y Formato III\4to informe IRFE 2014\Entregado a Rosalía\"/>
    </mc:Choice>
  </mc:AlternateContent>
  <bookViews>
    <workbookView xWindow="90" yWindow="210" windowWidth="17130" windowHeight="9090" activeTab="4"/>
  </bookViews>
  <sheets>
    <sheet name="FAOES 2008 " sheetId="16" r:id="rId1"/>
    <sheet name="FADOEES 2011" sheetId="7" r:id="rId2"/>
    <sheet name="FADOEES 2012" sheetId="11" r:id="rId3"/>
    <sheet name="FADOEES 2013" sheetId="12" r:id="rId4"/>
    <sheet name="ProExOEES 2014" sheetId="10" r:id="rId5"/>
  </sheets>
  <calcPr calcId="152511" concurrentCalc="0"/>
</workbook>
</file>

<file path=xl/calcChain.xml><?xml version="1.0" encoding="utf-8"?>
<calcChain xmlns="http://schemas.openxmlformats.org/spreadsheetml/2006/main">
  <c r="V7" i="11" l="1"/>
  <c r="AA7" i="11"/>
  <c r="AD7" i="11"/>
  <c r="V8" i="11"/>
  <c r="AA8" i="11"/>
  <c r="AD8" i="11"/>
  <c r="AG8" i="11"/>
  <c r="AO29" i="16"/>
  <c r="AR29" i="16"/>
  <c r="AQ29" i="16"/>
  <c r="AP29" i="16"/>
  <c r="AO28" i="16"/>
  <c r="AR28" i="16"/>
  <c r="AQ28" i="16"/>
  <c r="AP28" i="16"/>
  <c r="AN27" i="16"/>
  <c r="AO27" i="16"/>
  <c r="AR27" i="16"/>
  <c r="AQ27" i="16"/>
  <c r="AP27" i="16"/>
  <c r="AO26" i="16"/>
  <c r="AR26" i="16"/>
  <c r="AQ26" i="16"/>
  <c r="AP26" i="16"/>
  <c r="AO25" i="16"/>
  <c r="AR25" i="16"/>
  <c r="AQ25" i="16"/>
  <c r="AU29" i="16"/>
  <c r="AT29" i="16"/>
  <c r="AS29" i="16"/>
  <c r="AU28" i="16"/>
  <c r="AT28" i="16"/>
  <c r="AS28" i="16"/>
  <c r="AE27" i="16"/>
  <c r="AU27" i="16"/>
  <c r="AT27" i="16"/>
  <c r="AS27" i="16"/>
  <c r="AU26" i="16"/>
  <c r="AT26" i="16"/>
  <c r="AS26" i="16"/>
  <c r="AU25" i="16"/>
  <c r="AT25" i="16"/>
  <c r="AS25" i="16"/>
  <c r="AP25" i="16"/>
  <c r="O23" i="16"/>
  <c r="L23" i="16"/>
  <c r="P23" i="16"/>
  <c r="AO15" i="10"/>
  <c r="AQ15" i="10"/>
  <c r="AO13" i="10"/>
  <c r="AQ13" i="10"/>
  <c r="AO9" i="10"/>
  <c r="AQ9" i="10"/>
  <c r="AO7" i="10"/>
  <c r="AQ7" i="10"/>
  <c r="AC7" i="10"/>
  <c r="O13" i="10"/>
  <c r="O7" i="10"/>
  <c r="AC17" i="10"/>
  <c r="AC16" i="10"/>
  <c r="AC15" i="10"/>
  <c r="AC14" i="10"/>
  <c r="AC13" i="10"/>
  <c r="AC12" i="10"/>
  <c r="AC11" i="10"/>
  <c r="AC10" i="10"/>
  <c r="AC9" i="10"/>
  <c r="AC8" i="10"/>
  <c r="V26" i="7"/>
  <c r="U26" i="7"/>
  <c r="T26" i="7"/>
  <c r="AJ10" i="7"/>
  <c r="AR10" i="7"/>
  <c r="AU10" i="7"/>
  <c r="Z10" i="7"/>
  <c r="Z11" i="7"/>
  <c r="AJ12" i="7"/>
  <c r="AO12" i="7"/>
  <c r="AR12" i="7"/>
  <c r="AU12" i="7"/>
  <c r="AT12" i="7"/>
  <c r="AS12" i="7"/>
  <c r="Z12" i="7"/>
  <c r="Z14" i="7"/>
  <c r="AN14" i="7"/>
  <c r="AO14" i="7"/>
  <c r="AR14" i="7"/>
  <c r="AV14" i="7"/>
  <c r="Z23" i="16"/>
  <c r="Z21" i="16"/>
  <c r="AO11" i="7"/>
  <c r="AO10" i="7"/>
  <c r="AD29" i="16"/>
  <c r="AC29" i="16"/>
  <c r="AD28" i="16"/>
  <c r="AC28" i="16"/>
  <c r="AD26" i="16"/>
  <c r="AC26" i="16"/>
  <c r="AD25" i="16"/>
  <c r="AC25" i="16"/>
  <c r="AD23" i="16"/>
  <c r="AC23" i="16"/>
  <c r="AJ23" i="16"/>
  <c r="AO23" i="16"/>
  <c r="AD27" i="16"/>
  <c r="AO21" i="16"/>
  <c r="AR21" i="16"/>
  <c r="AJ21" i="16"/>
  <c r="AR23" i="16"/>
  <c r="AU21" i="16"/>
  <c r="AP21" i="16"/>
  <c r="AV21" i="16"/>
  <c r="AQ21" i="16"/>
  <c r="AU23" i="16"/>
  <c r="AP23" i="16"/>
  <c r="AQ23" i="16"/>
  <c r="AC27" i="16"/>
  <c r="AT21" i="16"/>
  <c r="AS21" i="16"/>
  <c r="AP14" i="7"/>
  <c r="AQ14" i="7"/>
  <c r="AU14" i="7"/>
  <c r="AS14" i="7"/>
  <c r="AT14" i="7"/>
  <c r="AC21" i="16"/>
  <c r="AJ20" i="16"/>
  <c r="AO20" i="16"/>
  <c r="AR20" i="16"/>
  <c r="Z20" i="16"/>
  <c r="L20" i="16"/>
  <c r="P20" i="16"/>
  <c r="AK15" i="10"/>
  <c r="AK13" i="10"/>
  <c r="AK9" i="10"/>
  <c r="AM8" i="10"/>
  <c r="AN8" i="10"/>
  <c r="AK7" i="10"/>
  <c r="AM8" i="12"/>
  <c r="AH8" i="12"/>
  <c r="AT8" i="12"/>
  <c r="AH7" i="12"/>
  <c r="AS7" i="12"/>
  <c r="AM7" i="12"/>
  <c r="AT7" i="12"/>
  <c r="AN13" i="10"/>
  <c r="AN9" i="10"/>
  <c r="AQ8" i="12"/>
  <c r="AQ7" i="12"/>
  <c r="AS8" i="12"/>
  <c r="AH8" i="11"/>
  <c r="AH7" i="11"/>
  <c r="AG7" i="11"/>
  <c r="AF7" i="11"/>
  <c r="AC7" i="11"/>
  <c r="AB7" i="11"/>
  <c r="P7" i="11"/>
  <c r="O7" i="11"/>
  <c r="I26" i="7"/>
  <c r="V24" i="7"/>
  <c r="T24" i="7"/>
  <c r="Q24" i="7"/>
  <c r="I24" i="7"/>
  <c r="AE7" i="11"/>
  <c r="AB8" i="11"/>
  <c r="AC8" i="11"/>
  <c r="AF8" i="11"/>
  <c r="AE8" i="11"/>
  <c r="AJ14" i="7"/>
  <c r="AO13" i="7"/>
  <c r="AJ13" i="7"/>
  <c r="AJ11" i="7"/>
  <c r="AR11" i="7"/>
  <c r="O14" i="7"/>
  <c r="L14" i="7"/>
  <c r="AV13" i="7"/>
  <c r="X13" i="7"/>
  <c r="O13" i="7"/>
  <c r="L13" i="7"/>
  <c r="L12" i="7"/>
  <c r="P12" i="7"/>
  <c r="O11" i="7"/>
  <c r="L11" i="7"/>
  <c r="O10" i="7"/>
  <c r="P10" i="7"/>
  <c r="P14" i="7"/>
  <c r="P11" i="7"/>
  <c r="P13" i="7"/>
  <c r="AP10" i="7"/>
  <c r="AV10" i="7"/>
  <c r="AQ10" i="7"/>
  <c r="AV11" i="7"/>
  <c r="AQ11" i="7"/>
  <c r="AP11" i="7"/>
  <c r="AU11" i="7"/>
  <c r="AP12" i="7"/>
  <c r="AV12" i="7"/>
  <c r="AQ12" i="7"/>
  <c r="AT11" i="7"/>
  <c r="AS11" i="7"/>
  <c r="AT10" i="7"/>
  <c r="AS10" i="7"/>
  <c r="AU20" i="16"/>
  <c r="AP20" i="16"/>
  <c r="AV20" i="16"/>
  <c r="AQ20" i="16"/>
  <c r="AS20" i="16"/>
  <c r="AT20" i="16"/>
</calcChain>
</file>

<file path=xl/sharedStrings.xml><?xml version="1.0" encoding="utf-8"?>
<sst xmlns="http://schemas.openxmlformats.org/spreadsheetml/2006/main" count="597" uniqueCount="181">
  <si>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</si>
  <si>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</si>
  <si>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</si>
  <si>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</si>
  <si>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</si>
  <si>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</si>
  <si>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</si>
  <si>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</si>
  <si>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</si>
  <si>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</si>
  <si>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</si>
  <si>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</si>
  <si>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</si>
  <si>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</si>
  <si>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</si>
  <si>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</si>
  <si>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</si>
  <si>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</si>
  <si>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</si>
  <si>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</si>
  <si>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</si>
  <si>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</si>
  <si>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</si>
  <si>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</si>
  <si>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</si>
  <si>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</si>
  <si>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</si>
  <si>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</si>
  <si>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</si>
  <si>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</si>
  <si>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</si>
  <si>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</si>
  <si>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</si>
  <si>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</si>
  <si>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</si>
  <si>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</si>
  <si>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</si>
  <si>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</si>
  <si>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</si>
  <si>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</si>
  <si>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Sede Obra</t>
  </si>
  <si>
    <t>Metros cuadrados</t>
  </si>
  <si>
    <t>% de Avance Físico Real de la Obra</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</si>
  <si>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</si>
  <si>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</si>
  <si>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</si>
  <si>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</si>
  <si>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</si>
  <si>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Clave de la DES</t>
  </si>
  <si>
    <t>Nombre de la DES</t>
  </si>
  <si>
    <t>Nombre del Campus</t>
  </si>
  <si>
    <t>Programados</t>
  </si>
  <si>
    <t>Construidos</t>
  </si>
  <si>
    <t>Por construir</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</si>
  <si>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</si>
  <si>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</si>
  <si>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</si>
  <si>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</si>
  <si>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</si>
  <si>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</si>
  <si>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</si>
  <si>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</si>
  <si>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</si>
  <si>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</si>
  <si>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Norte</t>
  </si>
  <si>
    <t>X</t>
  </si>
  <si>
    <t>FAOES</t>
  </si>
  <si>
    <t xml:space="preserve">Ampliar la infraestructura educativa de la Sede Regional Universitaria del Lago.                                         </t>
  </si>
  <si>
    <t>FADOEES</t>
  </si>
  <si>
    <t>PN</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</si>
  <si>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</si>
  <si>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</si>
  <si>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</si>
  <si>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</si>
  <si>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</si>
  <si>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CL</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</si>
  <si>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</si>
  <si>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</si>
  <si>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</si>
  <si>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</si>
  <si>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</si>
  <si>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</si>
  <si>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</si>
  <si>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</si>
  <si>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</si>
  <si>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</si>
  <si>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</si>
  <si>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</si>
  <si>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 xml:space="preserve">Implementar servicios inherentes para el buen servicio de la construcción </t>
  </si>
  <si>
    <r>
      <t xml:space="preserve">Del remanente </t>
    </r>
    <r>
      <rPr>
        <b/>
        <sz val="11"/>
        <color theme="1"/>
        <rFont val="Calibri"/>
        <family val="2"/>
        <scheme val="minor"/>
      </rPr>
      <t>$ 1,957,755.40</t>
    </r>
    <r>
      <rPr>
        <sz val="11"/>
        <color theme="1"/>
        <rFont val="Calibri"/>
        <family val="2"/>
        <scheme val="minor"/>
      </rPr>
      <t xml:space="preserve">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t>
    </r>
    <r>
      <rPr>
        <b/>
        <sz val="11"/>
        <color theme="1"/>
        <rFont val="Calibri"/>
        <family val="2"/>
        <scheme val="minor"/>
      </rPr>
      <t>$480,000.00</t>
    </r>
    <r>
      <rPr>
        <sz val="11"/>
        <color theme="1"/>
        <rFont val="Calibri"/>
        <family val="2"/>
        <scheme val="minor"/>
      </rPr>
      <t xml:space="preserve">  los $</t>
    </r>
    <r>
      <rPr>
        <b/>
        <sz val="11"/>
        <color theme="1"/>
        <rFont val="Calibri"/>
        <family val="2"/>
        <scheme val="minor"/>
      </rPr>
      <t>1,477,755.40</t>
    </r>
    <r>
      <rPr>
        <sz val="11"/>
        <color theme="1"/>
        <rFont val="Calibri"/>
        <family val="2"/>
        <scheme val="minor"/>
      </rPr>
      <t xml:space="preserve"> de remanente restante se describirán en el siguiente informe en que serán utilizados.</t>
    </r>
  </si>
  <si>
    <t>Hasta el momento se ha ejercido el 49.87% , la cantidad restante se reportará en los siguientes informes una vez que se tengan las estimaciones para poder realizar el pago. Se tiene dictamen estructural que indica el cambio total de la techumbre y reforzamiento de columnas.</t>
  </si>
  <si>
    <t xml:space="preserve">Remanente: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t>
  </si>
  <si>
    <t>Monto Ejercido en 2014                                                                                                                                                                                                                                                                                                                                                                                                                                                                                 Trimestres</t>
  </si>
  <si>
    <t>Remanente remodelación de oficinas, baños de mujeres y hombres  para el IPRO . Obra que se complementará con recursos propios de la Unidad académica .</t>
  </si>
  <si>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 </t>
  </si>
  <si>
    <t>CONTRATO 95-61000700-OS-2013 Adecuación de espacios en el campo experimental de la Facultad de Agropecuarias conforme a recomendación de organismos evaluadores , trabajos consistentes en: preliminares, albañilería, acabados, aluminio, instalación eléctrica, voz y datos, herrería, así como limpieza general ; $292,683.66 cantidad que será cubierta con el 50% del anticipo y pagos contra entrega de estimación por avance de obra hasta el término de los trabajos.</t>
  </si>
  <si>
    <t xml:space="preserve">25 de noviembre de 2013 </t>
  </si>
  <si>
    <t xml:space="preserve">2 de enero de 2014. </t>
  </si>
  <si>
    <t>1.1. Construir un edificio para formación académica e investigación básica y aplicada en el campo de la nutrición.</t>
  </si>
  <si>
    <t>1.2.  Construir 4 espacios exteriores de la Unidad Académica (primera etapa)</t>
  </si>
  <si>
    <t>2.1. Construir un edificio para formación académica e investigación básica y aplicada en la escuela de ciencias del deporte.</t>
  </si>
  <si>
    <t>2.2 Construir  4 espacios exteriores de la Unidad Académica (primera etapa)</t>
  </si>
  <si>
    <t>PROEXOEES 2014</t>
  </si>
  <si>
    <t>DES DE SALUD</t>
  </si>
  <si>
    <t>17USU6006G</t>
  </si>
  <si>
    <t>17USU1869C</t>
  </si>
  <si>
    <t>REVISIÓN AL 3ER TRIM 2014 ALMA</t>
  </si>
  <si>
    <t>DE ACUERDO A LA INFORMACIÓN DADA POR LA IES SEGUIR INFORMANDO EL EJERCICIO DE LOS REMANENTES, ASÍ MISMO LLENAR LA INFORMACIÓN FALTANTE, PARA MAYOR REFERENCIA SOMBREADA EN COLOR VERDE</t>
  </si>
  <si>
    <t>Monto ejercido por fuente de financiamiento</t>
  </si>
  <si>
    <t xml:space="preserve"> Ampliacion del Centro de Computo y Adecuacion de Intalaciones hidraulica, sanitaria y electrica, en la sede regional universitaria de la Cuenca-Mazatepec,</t>
  </si>
  <si>
    <t>Monto Ejercido en 2014                                                                                                                                                                                                                                                                                                                                                                                                                                                                               Trimestres</t>
  </si>
  <si>
    <t xml:space="preserve">1.1.1. Construcción de edificio  con planta baja y primer nivel                     </t>
  </si>
  <si>
    <t>1.1.2 Contar con los trabajos adicionales: escalera de emergencia, elevador , instalaciones hidrosanitarias, eléctricas y acabados</t>
  </si>
  <si>
    <t xml:space="preserve">1.2.2. Construcción  estacionamiento para 27 autos       </t>
  </si>
  <si>
    <t xml:space="preserve">1.2.3. Construcción  caseta de vigilancia   </t>
  </si>
  <si>
    <t xml:space="preserve">1.2.1 .Construcción Plaza central                                                                                                                                                                                               </t>
  </si>
  <si>
    <t>1.2.4. Construcción dos cisternas</t>
  </si>
  <si>
    <t xml:space="preserve">2.2.1. Construcción de planta baja, primer y segundo nivel                     </t>
  </si>
  <si>
    <t xml:space="preserve">2.2.2 Contar con los trabajos adicinales escalera  de emergencia, elevador, instalación de red  hidrosanitaria y eléctrica, red de voz y datos y acabados </t>
  </si>
  <si>
    <t xml:space="preserve">1.2.2. Construcción de andadores      </t>
  </si>
  <si>
    <t xml:space="preserve">1.2.1 .Construcción Plaza central                                                                                                                                                        </t>
  </si>
  <si>
    <t>1.2.3. Construcción de cisterna</t>
  </si>
  <si>
    <t xml:space="preserve">Monto Asignado a OBRA </t>
  </si>
  <si>
    <t>Monto Ejercido en 2014                                                                                                                                                                                                                                                                                                                                                                                                                                                                              Trimestres</t>
  </si>
  <si>
    <t>FORMATO 5</t>
  </si>
  <si>
    <t>Obra concluida</t>
  </si>
  <si>
    <t>22 de Mayo de 2014</t>
  </si>
  <si>
    <t>1 de Abril de 2014.</t>
  </si>
  <si>
    <t xml:space="preserve">Remanente total de la obra $509,357.54 según contrato Número 20-61000700-OS-2014  </t>
  </si>
  <si>
    <t>Estimación 1  finiquito $116,343.77  y  $17,560.38= 133,904.15 total,  complemento .</t>
  </si>
  <si>
    <t>----</t>
  </si>
  <si>
    <t xml:space="preserve">1 Modulo Sanitario, 1 Oficina </t>
  </si>
  <si>
    <t>22 de mayo de 2014</t>
  </si>
  <si>
    <t>Laboratorio de Operaciones Unitarias (LOU): Planta baja: 1 bodega, 2 cubículos, 4 aulas, 5 laboratorios, 1 aula de usos múltiples, servicios sanitarios y escaleras de emergencia; Planta alta: 10 cubículos, 4 aulas, 1 sala de computo y 1 sala de maestros. Taller Multidisciplinario Básico (TAMULBA): Planta baja: 3 cubículos, servicios sanitarios y 1 sala de juntas; Planta alta: 6 cubículos</t>
  </si>
  <si>
    <t>Rector UAEM</t>
  </si>
  <si>
    <t>OBRA TERMINADA</t>
  </si>
  <si>
    <t>17 de febrero de 2014</t>
  </si>
  <si>
    <t>1 Centro de Computo</t>
  </si>
  <si>
    <t>12 Cubiculos, 1 Sala de Profesores, 1 Modulo Sanitario</t>
  </si>
  <si>
    <t>1 Techumbre, 1 Modulo Sanitario</t>
  </si>
  <si>
    <t xml:space="preserve">La obra no fue inaugurada , sólo se entregó un acta circunstanciada para poder hacer uso de las instalaciones. </t>
  </si>
  <si>
    <t xml:space="preserve">OBRA TERMINADA </t>
  </si>
  <si>
    <t>OBRA EN PROCESO</t>
  </si>
  <si>
    <t>1 escalera, 1 elevador.</t>
  </si>
  <si>
    <t xml:space="preserve">1 Plaza central                                                                                                                                                                                               </t>
  </si>
  <si>
    <t xml:space="preserve">1 Estacionamiento para 27 autos       </t>
  </si>
  <si>
    <t xml:space="preserve">1 Ccaseta de Vigilancia   </t>
  </si>
  <si>
    <t>2 Cisternas</t>
  </si>
  <si>
    <t>En planta baja: 1 oficina para direccion, 1 recepcion, 1 sala de juntas, 5 oficinas, 1 almacen, 1 sala de computo, servicios sanitarios y cubo de escaleras. 1er Nivel: 1 biblioteca, 6 cubiculos y 4 aulas inteligentes y cubo de escaleras. 2do Nivel: 6 aulas inteligentes y cubo de escalera.</t>
  </si>
  <si>
    <t>1 Escalera, 1 Elevador.</t>
  </si>
  <si>
    <t xml:space="preserve">1 Andador </t>
  </si>
  <si>
    <t>1 Cisterna</t>
  </si>
  <si>
    <t>En planta baja: 2 recepciones, 1 dirección, 1 sala de juntas, 1 baño en dirección, 1 módulo de baños,  1 baño , 12 cubículos., en 1er nivel: 3 aulas didácticas, 1 laboratorio de medición corporal, 2 bodegas, y 1 laboratorio de técnicas culinarias y cubo de escaleras y en 2do nivel: 3 aulas didácticas, 6 cubículos, 1 laboratorio de enseñanza y 3 cúbiculos para laboratorio.</t>
  </si>
  <si>
    <t>N/A</t>
  </si>
  <si>
    <t xml:space="preserve">Cimentación: habilitado de acero en zapata en eje 1 y cimbra de muro de concreto del eje A, relleno de fondos en planta baja, habilitado de acero en zapatas y columnas del eje B, colado de muro y dala de cimentación.                                          Estructura: colado en muros de concreto, dalas y zapatas de cimentación en eje 14 , habilitado de cimbra para muro de concreto en eje 14. </t>
  </si>
  <si>
    <t>CT</t>
  </si>
  <si>
    <t xml:space="preserve">Preliminares: colocación de crucetas para establecer ejes, retiro de material sobrante de la excavación sobre el eje, colado de platilla con concreto hecho en obra de resistencia, colado de plantilla con concreto ciclópeo con concreto hecho en la obra de resistencia, colado de plantilla con concreto hecho en obra de resistencia. </t>
  </si>
  <si>
    <t>Está obra es complemento de la obra que se realiza con el Fondo de Incremento de Matrícula 2010.</t>
  </si>
  <si>
    <t>El avance de la obra se dará en el siguiente trimestre, la construcción de la Facultad de Estudios Superiores de Cuautla se realiza con el número de licitación: LPN-010/OP-FESCUA/2014 y conforme al contrato número 88-61000700-OS-2014.</t>
  </si>
  <si>
    <t>Monto Ejercido en 2013                                                                                                                                                                                                                                                                                                                                                                                                                                                                               Trimestres</t>
  </si>
  <si>
    <t>Se ejercieron $292,683.66 para la obra adecuación de espacios en el campo experimental de la Facultad de Ciencias Agropecuarias; $20,380.01  de la adecuación del área de posgrado de la Facultad de Ciencias Agropecuarias (remanente) trabajos de tablaroca con instalación, como parte de la solventación de recomendaciones de CIEES. Los $49,300.00 de diferencia (remanente) se hará una adecuación de espacios en la sala de maestros de la Facultad de Ciencias Agropecuarias, así como la habilitación de salida de emergencia, esto complementado con recursos propios de la misma facultad.</t>
  </si>
  <si>
    <t xml:space="preserve">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t>
  </si>
  <si>
    <t>Hasta el momento se ha ejercido el 86.20%, la cantidad restante se reportará en los siguientes informes, pese lo anterior y aún ejerciendo el 100% del monto asignado para esta obra, es necesaria la autorización de la ampliación en tiempo y costo. Es importante agregar que durante el proceso de la obra se generaron mayores gastos económicos debido a las condiciones propias del terreno.</t>
  </si>
  <si>
    <t>La obra ya está terminada, las estimaciones para poder realizar el pago se verá reflejado en el siguiente informe .   La obra no fue inaugurada , sólo se entregó un acta circunstanciada para poder hacer uso de las instalaciones.    (se considero  para la capacidad instalada el total de beneficiados). Los 4,594.73 son remanente.</t>
  </si>
  <si>
    <t xml:space="preserve">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siguientes periodos. Nota: el remanente es complemento de la obra ya contemplada en informes. </t>
  </si>
  <si>
    <t>Construcción de doce cubículos para PTC de 9 m2 cada uno y una sala de profesores de 60 m2, construcción de sanitarios de 60 m2, ampliación de 132 m2 en el centro de computo, para el IPRO</t>
  </si>
  <si>
    <t xml:space="preserve"> El remanente saldo será ejercido como complemento para la ampliacion del Centro de Computo y Adecuación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rehabilitación de drenaje D) rehabilitacion  de instalacion eléctrica,se pagará de (FADOEES 2011 3.1.3, $8,130.55, 3.2.1, $125,318.00; 3.2.2,  $125,816.00; y FADOEES 2012 1.1.1 $100,000.00</t>
  </si>
  <si>
    <t xml:space="preserve">La obra ya esta terminada al 100%, la siguiente estimación se verá reflejada en los siguientes informes. </t>
  </si>
  <si>
    <t>Convenio modificatorio al contrato 104-61000700-OS-2013 obra complementada del Fondo de Ampliación de la Oferta Educativa (FAO) 2008 de la obra denominada Ampliación y adecuación de la infraestructura de los edificios del Laboratorio de operaciones unitarias LOU y del taller multidisciplinario básico (Tamulba), para la Facultad de Ciencias Químicas e Ingenierías. (Remanente)</t>
  </si>
  <si>
    <t xml:space="preserve">FAOES </t>
  </si>
  <si>
    <t>Pago de estimación 4 (cuatro) finiquito, correspondiente a la obra: "Construcción de cubículos para servicios escolares edificio no. 1 planta baja, campus chamilpa" de acuerdo al contrato   No. 39-61000700-OS-2014, se anexa factura num. 92, estimacion original, copia de contrato, fianza de cumplimiento, pagos del IMSS, acta de entrega recepción y fianza de vicios ocultos. El monto total de solicitud incluye el 5% correspondiente a la retención de obra. (Remanente).</t>
  </si>
  <si>
    <t>Pago de estimación 2 (finiquito), correspondiente a la "Elaboración de proyecto de instalaciones de bajo voltaje y automatización en torre de laboratorios, campus Chamilpa"de acuerdo al contrato no. 92-61000700-OS-2014, factura no. A81, estimación original, copia de contrato, fianza de cumplimiento y fianza de vicios ocultos, acta de entrega recepción. (Remanente).</t>
  </si>
  <si>
    <t>Pago de estimación 1 (finiquito), correspondiente al "Desarrollo de ingeniería, construcción y puesta en servicio de una subestación eléctrica de 225kvas en 13200/220-127 para el Instituto Profesional de la Región Oriente (IPRO) de acuerdo al contrato no. 02-61000700-OS-2014, factura no. 127, se anexa estimación, contrato original, copia de fianza de cumplimiento, pagos del IMSS, acta de entrega recepción y fianza de vicios ocultos y anexos de la clausula octava del contrato en comento. (Remanente).</t>
  </si>
  <si>
    <t>Pago de estimación 1 (unica) finiquito, por los trabajos : sistema de tierras para el nuevo edificio de la facultad de Artes,  de acuerdo al contrato no. 40-61000700-OS-2014, factura num. 12, estimación original y contrato, copia de fianza de cumplimiento, pagos del IMSS, acta de entrega recepción, fianza de vicios ocultos y anexos de la clausula octava del contrato en comento. El monto total de solicitud incluye el 5% correspondiente a la retención de obra. (Remanente)</t>
  </si>
  <si>
    <t>Pago de estimación 2 finiquito, correspondiente a la "Construcción de aulas  múltiples de 12.00 X 8.00 Mts. Con tecnologia Royal Bulding Systems para la sede de Jonacatepec, de acuerdo al contrato no. 45-61000700-OS-2014, se anexa estimacion original, copia de contrato,  de fianza de cumplimiento, pagos del IMSS, acta de entrega recepción y fianza de vicios ocultos. (Remanente)</t>
  </si>
  <si>
    <t>Está obra es complemento de obra que se realiza con recursos de cada unidad académica.</t>
  </si>
  <si>
    <t>---</t>
  </si>
  <si>
    <t>(Complemento de pago de gasto corriente ).</t>
  </si>
  <si>
    <t>En relación a la construcción de la Escuela de Ciencias del Deporte  esta se realizó con número de licitación: LPN-011/OP-CIDEP/2014 y conforme al contrato número 108-61000700-OS-2014 con un periodo del 23 de diciembre de 2014 al 26 de julio de 2015. e n lo referente a la  costrucción de la Escuela de Nutrición  se arealizó  con número de licitación LPN-012/OP-NUTRI/2014,  y conforme al contrato número 103-61000700-OS-2014 con un periodo del 23 de diciembre de 2014 al 20 de julio de 2015.                                                                         No se reporta la derrama económica de la Escuela de Ciencias del Deporte, ya que el porcentaje de avance  corresponde a excavaciones que se hacen a través de medios mecánicos; dichos trabajos se hacen por medio de una empresa contratada.</t>
  </si>
  <si>
    <r>
      <t xml:space="preserve">CONTRATO no. 65-61000700-OS-2013 para la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 asi como limpieza general de la obra. (AV. SUBIDA AL CALVARIO SN, OL. JUSTO SIERRA MAZATEPEC. CP. 62230.. sub. 317,247.21+iva. 50,759.55= total. 368,006.76 ANTICIPO 30% $110,402.03 (fadoees 2011 3.1.3, $8,130.55, 3.2.1, $125,318, 3.2.2,  </t>
    </r>
    <r>
      <rPr>
        <b/>
        <sz val="8"/>
        <rFont val="Calibri"/>
        <family val="2"/>
        <scheme val="minor"/>
      </rPr>
      <t>$125,816,</t>
    </r>
    <r>
      <rPr>
        <sz val="8"/>
        <rFont val="Calibri"/>
        <family val="2"/>
        <scheme val="minor"/>
      </rPr>
      <t xml:space="preserve"> fadoees 2012 1.1.1 $100,000, matricula 2009 $8,742.21. </t>
    </r>
  </si>
  <si>
    <t xml:space="preserve">Remanente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</si>
</sst>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d/mm/yy;@"/>
  </numFmts>
  <fonts count="37"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10"/>
      <color indexed="8"/>
      <name val="Arial"/>
      <family val="2"/>
    </font>
    <font>
      <sz val="8"/>
      <color rgb="FFFF0000"/>
      <name val="Calibri"/>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color rgb="FFFF0000"/>
      <name val="Arial"/>
      <family val="2"/>
    </font>
    <font>
      <sz val="8"/>
      <name val="Arial"/>
      <family val="2"/>
    </font>
    <font>
      <b/>
      <sz val="10"/>
      <color rgb="FFFF0000"/>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8"/>
      <color theme="1"/>
      <name val="Calibri"/>
      <family val="2"/>
      <scheme val="minor"/>
    </font>
    <font>
      <b/>
      <sz val="14"/>
      <name val="Calibri"/>
      <family val="2"/>
      <scheme val="minor"/>
    </font>
    <font>
      <b/>
      <sz val="11"/>
      <name val="Calibri"/>
      <family val="2"/>
      <scheme val="minor"/>
    </font>
    <font>
      <b/>
      <sz val="11"/>
      <color theme="1"/>
      <name val="Calibri"/>
      <family val="2"/>
      <scheme val="minor"/>
    </font>
    <font>
      <b/>
      <sz val="12"/>
      <color rgb="FFFF0000"/>
      <name val="Calibri"/>
      <family val="2"/>
      <scheme val="minor"/>
    </font>
    <font>
      <sz val="10"/>
      <name val="Calibri"/>
      <family val="2"/>
      <scheme val="minor"/>
    </font>
  </fonts>
  <fills count="8">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43" fontId="1" fillId="0" borderId="0" applyFont="0" applyFill="0" applyBorder="0" applyAlignment="0" applyProtection="0"/>
    <xf numFmtId="44" fontId="1" fillId="0" borderId="0" applyFont="0" applyFill="0" applyBorder="0" applyAlignment="0" applyProtection="0"/>
  </cellStyleXfs>
  <cellXfs count="377">
    <xf numFmtId="0" fontId="0" fillId="0" borderId="0" xfId="0"/>
    <xf numFmtId="4" fontId="6" fillId="3" borderId="5" xfId="5" applyNumberFormat="1" applyFont="1" applyFill="1" applyBorder="1" applyAlignment="1">
      <alignment horizontal="center" vertical="center" wrapText="1"/>
    </xf>
    <xf numFmtId="44" fontId="6" fillId="3" borderId="5" xfId="1" applyFont="1" applyFill="1" applyBorder="1" applyAlignment="1">
      <alignment horizontal="center" vertical="center" wrapText="1"/>
    </xf>
    <xf numFmtId="4" fontId="6" fillId="3" borderId="5" xfId="7"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0" xfId="0" applyFill="1"/>
    <xf numFmtId="0" fontId="10" fillId="0" borderId="0" xfId="0" applyFont="1" applyFill="1" applyAlignment="1">
      <alignment horizontal="center" vertical="center"/>
    </xf>
    <xf numFmtId="0" fontId="10" fillId="0" borderId="0" xfId="0" applyFont="1" applyFill="1"/>
    <xf numFmtId="0" fontId="6" fillId="3" borderId="5" xfId="0" applyFont="1" applyFill="1" applyBorder="1" applyAlignment="1">
      <alignment horizontal="center" vertical="center" wrapText="1"/>
    </xf>
    <xf numFmtId="0" fontId="8" fillId="0" borderId="0" xfId="0" applyNumberFormat="1" applyFont="1" applyFill="1" applyBorder="1" applyAlignment="1">
      <alignment horizontal="center"/>
    </xf>
    <xf numFmtId="4" fontId="6" fillId="3" borderId="5" xfId="9" applyNumberFormat="1" applyFont="1" applyFill="1" applyBorder="1" applyAlignment="1">
      <alignment horizontal="center" vertical="center" wrapText="1"/>
    </xf>
    <xf numFmtId="0" fontId="6" fillId="3" borderId="5" xfId="9" applyNumberFormat="1" applyFont="1" applyFill="1" applyBorder="1" applyAlignment="1">
      <alignment horizontal="center" vertical="center" wrapText="1"/>
    </xf>
    <xf numFmtId="0" fontId="6" fillId="3" borderId="6" xfId="9" applyNumberFormat="1" applyFont="1" applyFill="1" applyBorder="1" applyAlignment="1">
      <alignment horizontal="center" vertical="center" wrapText="1"/>
    </xf>
    <xf numFmtId="3" fontId="6" fillId="3" borderId="10"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11" xfId="6" applyNumberFormat="1" applyFont="1" applyFill="1" applyBorder="1" applyAlignment="1">
      <alignment horizontal="center" vertical="center" wrapText="1"/>
    </xf>
    <xf numFmtId="3" fontId="6" fillId="3" borderId="12" xfId="6" applyNumberFormat="1" applyFont="1" applyFill="1" applyBorder="1" applyAlignment="1">
      <alignment horizontal="center" vertical="center" wrapText="1"/>
    </xf>
    <xf numFmtId="0" fontId="6" fillId="3" borderId="12" xfId="6" applyFont="1" applyFill="1" applyBorder="1" applyAlignment="1">
      <alignment horizontal="center" vertical="center" wrapText="1"/>
    </xf>
    <xf numFmtId="0" fontId="6" fillId="3" borderId="13" xfId="6"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5" xfId="0" applyFont="1" applyFill="1" applyBorder="1" applyAlignment="1">
      <alignment horizontal="left" vertical="center" wrapText="1"/>
    </xf>
    <xf numFmtId="44" fontId="14" fillId="5" borderId="5" xfId="1"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5" xfId="0" applyFont="1" applyFill="1" applyBorder="1" applyAlignment="1">
      <alignment vertical="center" wrapText="1"/>
    </xf>
    <xf numFmtId="3" fontId="14" fillId="5" borderId="5"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44" fontId="14" fillId="0" borderId="5" xfId="1" applyFont="1" applyFill="1" applyBorder="1" applyAlignment="1">
      <alignment horizontal="center" vertical="center"/>
    </xf>
    <xf numFmtId="0" fontId="12"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44" fontId="14" fillId="4" borderId="5" xfId="1" applyFont="1" applyFill="1" applyBorder="1" applyAlignment="1">
      <alignment horizontal="center" vertical="center"/>
    </xf>
    <xf numFmtId="14" fontId="14" fillId="4" borderId="5" xfId="0" applyNumberFormat="1"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5" xfId="0" applyFont="1" applyFill="1" applyBorder="1" applyAlignment="1">
      <alignment vertical="center"/>
    </xf>
    <xf numFmtId="9" fontId="14" fillId="4" borderId="5" xfId="0" applyNumberFormat="1" applyFont="1" applyFill="1" applyBorder="1" applyAlignment="1">
      <alignment horizontal="center" vertical="center"/>
    </xf>
    <xf numFmtId="0" fontId="14" fillId="5" borderId="5" xfId="10" applyFont="1" applyFill="1" applyBorder="1" applyAlignment="1">
      <alignment horizontal="center" vertical="center" wrapText="1"/>
    </xf>
    <xf numFmtId="44" fontId="14" fillId="5" borderId="5" xfId="1" applyFont="1" applyFill="1" applyBorder="1" applyAlignment="1">
      <alignment horizontal="center" vertical="center" wrapText="1"/>
    </xf>
    <xf numFmtId="9" fontId="14" fillId="5" borderId="5" xfId="10" applyNumberFormat="1" applyFont="1" applyFill="1" applyBorder="1" applyAlignment="1">
      <alignment horizontal="center" vertical="center" wrapText="1"/>
    </xf>
    <xf numFmtId="0" fontId="14" fillId="4" borderId="5" xfId="10" applyFont="1" applyFill="1" applyBorder="1" applyAlignment="1">
      <alignment horizontal="center" vertical="center" wrapText="1"/>
    </xf>
    <xf numFmtId="0" fontId="14" fillId="4" borderId="5" xfId="0" applyFont="1" applyFill="1" applyBorder="1" applyAlignment="1">
      <alignment vertical="center" wrapText="1"/>
    </xf>
    <xf numFmtId="0" fontId="14" fillId="4" borderId="5" xfId="0" applyFont="1" applyFill="1" applyBorder="1" applyAlignment="1">
      <alignment horizontal="center" vertical="center"/>
    </xf>
    <xf numFmtId="3" fontId="14" fillId="4" borderId="5" xfId="0" applyNumberFormat="1" applyFont="1" applyFill="1" applyBorder="1" applyAlignment="1">
      <alignment horizontal="center" vertical="center"/>
    </xf>
    <xf numFmtId="44" fontId="14" fillId="4" borderId="5" xfId="1" applyFont="1" applyFill="1" applyBorder="1" applyAlignment="1">
      <alignment horizontal="center" vertical="center" wrapText="1"/>
    </xf>
    <xf numFmtId="9" fontId="14" fillId="4" borderId="5" xfId="1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0" xfId="0" applyFont="1" applyFill="1" applyBorder="1"/>
    <xf numFmtId="0" fontId="14" fillId="0" borderId="0" xfId="0" applyFont="1" applyFill="1"/>
    <xf numFmtId="0" fontId="23" fillId="5" borderId="5" xfId="0" applyFont="1" applyFill="1" applyBorder="1" applyAlignment="1">
      <alignment horizontal="center" vertical="center"/>
    </xf>
    <xf numFmtId="0" fontId="11"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3" fontId="14" fillId="5" borderId="5" xfId="0" applyNumberFormat="1" applyFont="1" applyFill="1" applyBorder="1" applyAlignment="1">
      <alignment horizontal="center" vertical="center" wrapText="1"/>
    </xf>
    <xf numFmtId="3" fontId="12" fillId="5" borderId="5" xfId="0" applyNumberFormat="1" applyFont="1" applyFill="1" applyBorder="1" applyAlignment="1">
      <alignment horizontal="center" vertical="center" wrapText="1"/>
    </xf>
    <xf numFmtId="4" fontId="14" fillId="5" borderId="5" xfId="10" applyNumberFormat="1" applyFont="1" applyFill="1" applyBorder="1" applyAlignment="1">
      <alignment horizontal="center" vertical="center" wrapText="1"/>
    </xf>
    <xf numFmtId="0" fontId="14" fillId="5" borderId="5" xfId="0" applyNumberFormat="1" applyFont="1" applyFill="1" applyBorder="1" applyAlignment="1">
      <alignment horizontal="center" vertical="center" wrapText="1"/>
    </xf>
    <xf numFmtId="0" fontId="14" fillId="5" borderId="5" xfId="11" applyNumberFormat="1" applyFont="1" applyFill="1" applyBorder="1" applyAlignment="1">
      <alignment horizontal="center" vertical="center" wrapText="1"/>
    </xf>
    <xf numFmtId="44" fontId="10" fillId="5" borderId="5" xfId="1" applyFont="1" applyFill="1" applyBorder="1" applyAlignment="1">
      <alignment horizontal="center" vertical="center" wrapText="1"/>
    </xf>
    <xf numFmtId="44" fontId="14" fillId="5" borderId="5" xfId="3" applyNumberFormat="1" applyFont="1" applyFill="1" applyBorder="1" applyAlignment="1">
      <alignment horizontal="center" vertical="center"/>
    </xf>
    <xf numFmtId="14" fontId="24" fillId="5" borderId="5" xfId="0" applyNumberFormat="1" applyFont="1" applyFill="1" applyBorder="1" applyAlignment="1">
      <alignment horizontal="center" vertical="center" wrapText="1"/>
    </xf>
    <xf numFmtId="0" fontId="14" fillId="0" borderId="0" xfId="3" applyFont="1" applyFill="1"/>
    <xf numFmtId="0" fontId="14" fillId="0" borderId="5"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5" xfId="3" applyFont="1" applyFill="1" applyBorder="1" applyAlignment="1">
      <alignment horizontal="left" vertical="center" wrapText="1"/>
    </xf>
    <xf numFmtId="3"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xf>
    <xf numFmtId="44" fontId="14" fillId="0" borderId="5" xfId="3" applyNumberFormat="1" applyFont="1" applyFill="1" applyBorder="1" applyAlignment="1">
      <alignment horizontal="center" vertical="center" wrapText="1"/>
    </xf>
    <xf numFmtId="44" fontId="14" fillId="0" borderId="5" xfId="3" applyNumberFormat="1" applyFont="1" applyFill="1" applyBorder="1" applyAlignment="1">
      <alignment horizontal="center" vertical="center"/>
    </xf>
    <xf numFmtId="0" fontId="10" fillId="5" borderId="5" xfId="0" applyFont="1" applyFill="1" applyBorder="1" applyAlignment="1">
      <alignment horizontal="center" vertical="center"/>
    </xf>
    <xf numFmtId="3" fontId="10" fillId="5" borderId="5" xfId="1" applyNumberFormat="1" applyFont="1" applyFill="1" applyBorder="1" applyAlignment="1">
      <alignment horizontal="center" vertical="center" wrapText="1"/>
    </xf>
    <xf numFmtId="3" fontId="24" fillId="5" borderId="5" xfId="0" applyNumberFormat="1" applyFont="1" applyFill="1" applyBorder="1" applyAlignment="1">
      <alignment horizontal="center" vertical="center" wrapText="1"/>
    </xf>
    <xf numFmtId="3" fontId="10" fillId="5" borderId="5"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9" fontId="14" fillId="5" borderId="5" xfId="2" applyFont="1" applyFill="1" applyBorder="1" applyAlignment="1">
      <alignment horizontal="center" vertical="center" wrapText="1"/>
    </xf>
    <xf numFmtId="0" fontId="26" fillId="5" borderId="5" xfId="0" applyFont="1" applyFill="1" applyBorder="1" applyAlignment="1">
      <alignment horizontal="center" vertical="center" wrapText="1"/>
    </xf>
    <xf numFmtId="44" fontId="26" fillId="5" borderId="5" xfId="1" applyFont="1" applyFill="1" applyBorder="1" applyAlignment="1">
      <alignment horizontal="left" vertical="center" wrapText="1"/>
    </xf>
    <xf numFmtId="10" fontId="14" fillId="5" borderId="5" xfId="0" applyNumberFormat="1" applyFont="1" applyFill="1" applyBorder="1" applyAlignment="1">
      <alignment horizontal="center" vertical="center"/>
    </xf>
    <xf numFmtId="3" fontId="14" fillId="0" borderId="5" xfId="1"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xf>
    <xf numFmtId="0" fontId="26" fillId="0" borderId="5" xfId="0" applyFont="1" applyFill="1" applyBorder="1" applyAlignment="1">
      <alignment horizontal="center" vertical="center" wrapText="1"/>
    </xf>
    <xf numFmtId="3" fontId="26" fillId="0" borderId="5" xfId="0" applyNumberFormat="1" applyFont="1" applyFill="1" applyBorder="1" applyAlignment="1">
      <alignment horizontal="center" vertical="center" wrapText="1"/>
    </xf>
    <xf numFmtId="0" fontId="26" fillId="5" borderId="5" xfId="0" applyFont="1" applyFill="1" applyBorder="1" applyAlignment="1">
      <alignment horizontal="left" vertical="center" wrapText="1"/>
    </xf>
    <xf numFmtId="0" fontId="12" fillId="5" borderId="5" xfId="0" applyFont="1" applyFill="1" applyBorder="1" applyAlignment="1">
      <alignment horizontal="center" vertical="center"/>
    </xf>
    <xf numFmtId="3" fontId="14" fillId="5" borderId="5" xfId="1"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17" fontId="26" fillId="5" borderId="5" xfId="0" applyNumberFormat="1" applyFont="1" applyFill="1" applyBorder="1" applyAlignment="1">
      <alignment horizontal="center" vertical="center" wrapText="1"/>
    </xf>
    <xf numFmtId="0" fontId="10" fillId="0" borderId="0" xfId="0" applyFont="1"/>
    <xf numFmtId="0" fontId="25" fillId="4" borderId="5" xfId="0" applyFont="1" applyFill="1" applyBorder="1" applyAlignment="1">
      <alignment horizontal="center" vertical="center" wrapText="1"/>
    </xf>
    <xf numFmtId="14" fontId="20" fillId="4" borderId="5" xfId="0" applyNumberFormat="1" applyFont="1" applyFill="1" applyBorder="1" applyAlignment="1">
      <alignment horizontal="center" vertical="center" wrapText="1"/>
    </xf>
    <xf numFmtId="0" fontId="28" fillId="0" borderId="0" xfId="0" applyFont="1"/>
    <xf numFmtId="0" fontId="14" fillId="5" borderId="6" xfId="0" applyFont="1" applyFill="1" applyBorder="1" applyAlignment="1">
      <alignment horizontal="center" vertical="center" wrapText="1"/>
    </xf>
    <xf numFmtId="0" fontId="21" fillId="0" borderId="0" xfId="0" applyFont="1" applyAlignment="1">
      <alignment vertical="top" wrapText="1"/>
    </xf>
    <xf numFmtId="0" fontId="14" fillId="4" borderId="5" xfId="0" applyNumberFormat="1" applyFont="1" applyFill="1" applyBorder="1" applyAlignment="1">
      <alignment horizontal="center" vertical="center" wrapText="1"/>
    </xf>
    <xf numFmtId="0" fontId="14" fillId="4" borderId="5" xfId="11"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xf>
    <xf numFmtId="44" fontId="14" fillId="5" borderId="5" xfId="0" applyNumberFormat="1" applyFont="1" applyFill="1" applyBorder="1" applyAlignment="1">
      <alignment horizontal="right" vertical="center" wrapText="1"/>
    </xf>
    <xf numFmtId="0" fontId="10" fillId="5" borderId="5" xfId="0" applyFont="1" applyFill="1" applyBorder="1" applyAlignment="1">
      <alignment vertical="center"/>
    </xf>
    <xf numFmtId="0" fontId="10" fillId="5" borderId="5" xfId="0" applyFont="1" applyFill="1" applyBorder="1" applyAlignment="1">
      <alignment vertical="center" wrapText="1"/>
    </xf>
    <xf numFmtId="0" fontId="10" fillId="4" borderId="5" xfId="0" applyFont="1" applyFill="1" applyBorder="1" applyAlignment="1">
      <alignment vertical="center"/>
    </xf>
    <xf numFmtId="0" fontId="10" fillId="5"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Alignment="1">
      <alignment horizontal="center" vertical="center"/>
    </xf>
    <xf numFmtId="0" fontId="10" fillId="4" borderId="5" xfId="0" applyNumberFormat="1" applyFont="1" applyFill="1" applyBorder="1" applyAlignment="1">
      <alignment horizontal="center" vertical="center"/>
    </xf>
    <xf numFmtId="44" fontId="10" fillId="4" borderId="5" xfId="1" applyFont="1" applyFill="1"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4" fontId="14" fillId="5" borderId="5"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4" fontId="14" fillId="0" borderId="5" xfId="3" applyNumberFormat="1" applyFont="1" applyFill="1" applyBorder="1" applyAlignment="1">
      <alignment horizontal="center" vertical="center"/>
    </xf>
    <xf numFmtId="4" fontId="14" fillId="5" borderId="5" xfId="0" applyNumberFormat="1" applyFont="1" applyFill="1" applyBorder="1" applyAlignment="1">
      <alignment horizontal="center" vertical="center"/>
    </xf>
    <xf numFmtId="4" fontId="14" fillId="5" borderId="5" xfId="0" applyNumberFormat="1" applyFont="1" applyFill="1" applyBorder="1" applyAlignment="1">
      <alignment horizontal="center" vertical="center" wrapText="1"/>
    </xf>
    <xf numFmtId="4" fontId="14" fillId="5" borderId="5" xfId="0" applyNumberFormat="1" applyFont="1" applyFill="1" applyBorder="1" applyAlignment="1">
      <alignment horizontal="right" vertical="center" wrapText="1"/>
    </xf>
    <xf numFmtId="4" fontId="14" fillId="5" borderId="5" xfId="1" applyNumberFormat="1" applyFont="1" applyFill="1" applyBorder="1" applyAlignment="1">
      <alignment horizontal="center" vertical="center"/>
    </xf>
    <xf numFmtId="44" fontId="17" fillId="0" borderId="5" xfId="3" applyNumberFormat="1" applyFont="1" applyFill="1" applyBorder="1" applyAlignment="1">
      <alignment horizontal="center" vertical="center" wrapText="1"/>
    </xf>
    <xf numFmtId="0" fontId="18" fillId="0" borderId="0" xfId="3" applyFont="1" applyFill="1"/>
    <xf numFmtId="0" fontId="10" fillId="4" borderId="5" xfId="0" applyFont="1" applyFill="1" applyBorder="1" applyAlignment="1">
      <alignment horizontal="center" vertical="center"/>
    </xf>
    <xf numFmtId="0" fontId="3" fillId="0" borderId="0" xfId="0" applyFont="1" applyFill="1" applyBorder="1" applyAlignment="1">
      <alignment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33" fillId="0" borderId="0" xfId="0" applyFont="1" applyFill="1" applyAlignment="1">
      <alignment vertical="top" wrapText="1"/>
    </xf>
    <xf numFmtId="0" fontId="6" fillId="3" borderId="8"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xf>
    <xf numFmtId="0" fontId="0" fillId="4" borderId="5" xfId="0" applyFill="1" applyBorder="1" applyAlignment="1">
      <alignment horizontal="center" vertical="center"/>
    </xf>
    <xf numFmtId="3" fontId="14" fillId="4" borderId="5" xfId="0" applyNumberFormat="1" applyFont="1" applyFill="1" applyBorder="1" applyAlignment="1">
      <alignment horizontal="center" vertical="center" wrapText="1"/>
    </xf>
    <xf numFmtId="3" fontId="12" fillId="4" borderId="5" xfId="0" applyNumberFormat="1" applyFont="1" applyFill="1" applyBorder="1" applyAlignment="1">
      <alignment horizontal="center" vertical="center" wrapText="1"/>
    </xf>
    <xf numFmtId="4" fontId="14" fillId="4" borderId="5" xfId="10" applyNumberFormat="1" applyFont="1" applyFill="1" applyBorder="1" applyAlignment="1">
      <alignment horizontal="center" vertical="center" wrapText="1"/>
    </xf>
    <xf numFmtId="44" fontId="14" fillId="4" borderId="5" xfId="3" applyNumberFormat="1" applyFont="1" applyFill="1" applyBorder="1" applyAlignment="1">
      <alignment horizontal="center" vertical="center"/>
    </xf>
    <xf numFmtId="4" fontId="14" fillId="4" borderId="5" xfId="1" applyNumberFormat="1" applyFont="1" applyFill="1" applyBorder="1" applyAlignment="1">
      <alignment horizontal="center" vertical="center" wrapText="1"/>
    </xf>
    <xf numFmtId="14" fontId="24" fillId="4" borderId="5" xfId="0" applyNumberFormat="1" applyFont="1" applyFill="1" applyBorder="1" applyAlignment="1">
      <alignment horizontal="center" vertical="center" wrapText="1"/>
    </xf>
    <xf numFmtId="0" fontId="9" fillId="0" borderId="0" xfId="3" applyFont="1" applyFill="1" applyBorder="1" applyAlignment="1">
      <alignment horizontal="justify" vertical="center" wrapText="1"/>
    </xf>
    <xf numFmtId="0" fontId="14" fillId="0" borderId="0" xfId="3" applyFont="1" applyFill="1" applyBorder="1"/>
    <xf numFmtId="0" fontId="9" fillId="0" borderId="0" xfId="3" applyFont="1" applyFill="1" applyBorder="1" applyAlignment="1">
      <alignment vertical="center" wrapText="1"/>
    </xf>
    <xf numFmtId="0" fontId="10" fillId="0" borderId="5" xfId="0" applyFont="1" applyBorder="1"/>
    <xf numFmtId="0" fontId="10" fillId="0" borderId="0" xfId="0" applyFont="1" applyAlignment="1">
      <alignment horizontal="center" vertical="center"/>
    </xf>
    <xf numFmtId="0" fontId="10" fillId="0" borderId="5" xfId="0" applyFont="1" applyBorder="1" applyAlignment="1">
      <alignment horizontal="center" vertical="center"/>
    </xf>
    <xf numFmtId="8" fontId="10"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xf>
    <xf numFmtId="0" fontId="14" fillId="4" borderId="8" xfId="0" applyFont="1" applyFill="1" applyBorder="1" applyAlignment="1">
      <alignment horizontal="center" vertical="center" wrapText="1"/>
    </xf>
    <xf numFmtId="0" fontId="0" fillId="0" borderId="0" xfId="0" applyFill="1" applyAlignment="1">
      <alignment horizontal="center" vertical="center"/>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44" fontId="15" fillId="5" borderId="5" xfId="1" applyFont="1" applyFill="1" applyBorder="1" applyAlignment="1">
      <alignment horizontal="center" vertical="center" wrapText="1"/>
    </xf>
    <xf numFmtId="14" fontId="14" fillId="5" borderId="5" xfId="0" applyNumberFormat="1" applyFont="1" applyFill="1" applyBorder="1" applyAlignment="1">
      <alignment horizontal="center" vertical="center"/>
    </xf>
    <xf numFmtId="15" fontId="14" fillId="5" borderId="5" xfId="0" applyNumberFormat="1"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4" fontId="0" fillId="0" borderId="0" xfId="0" applyNumberFormat="1"/>
    <xf numFmtId="0" fontId="29" fillId="0" borderId="0" xfId="0" applyFont="1" applyFill="1" applyAlignment="1">
      <alignment vertical="top" wrapText="1"/>
    </xf>
    <xf numFmtId="0" fontId="14" fillId="5" borderId="5" xfId="0" applyFont="1" applyFill="1" applyBorder="1" applyAlignment="1">
      <alignment horizontal="center" vertical="center" wrapText="1"/>
    </xf>
    <xf numFmtId="0" fontId="36" fillId="0" borderId="5" xfId="0" applyFont="1" applyFill="1" applyBorder="1" applyAlignment="1">
      <alignment vertical="center" wrapText="1"/>
    </xf>
    <xf numFmtId="0" fontId="26" fillId="7" borderId="5" xfId="0" applyFont="1" applyFill="1" applyBorder="1" applyAlignment="1">
      <alignment wrapText="1"/>
    </xf>
    <xf numFmtId="0" fontId="0" fillId="0" borderId="5" xfId="0" applyBorder="1" applyAlignment="1">
      <alignment vertical="center" wrapText="1"/>
    </xf>
    <xf numFmtId="0" fontId="27" fillId="0" borderId="5" xfId="0" applyFont="1" applyFill="1" applyBorder="1" applyAlignment="1">
      <alignment vertical="center" wrapText="1"/>
    </xf>
    <xf numFmtId="0" fontId="36" fillId="0" borderId="5" xfId="0" applyFont="1" applyFill="1" applyBorder="1" applyAlignment="1">
      <alignment horizontal="left" vertical="top" wrapText="1"/>
    </xf>
    <xf numFmtId="0" fontId="10" fillId="0" borderId="0" xfId="0" applyFont="1" applyFill="1" applyAlignment="1">
      <alignment vertical="center" wrapText="1"/>
    </xf>
    <xf numFmtId="0" fontId="10" fillId="0" borderId="5" xfId="0" applyFont="1" applyBorder="1" applyAlignment="1">
      <alignment vertical="center" wrapText="1"/>
    </xf>
    <xf numFmtId="0" fontId="0" fillId="0" borderId="0" xfId="0" applyFill="1" applyBorder="1" applyAlignment="1">
      <alignment vertical="center" wrapText="1"/>
    </xf>
    <xf numFmtId="0" fontId="26" fillId="4" borderId="5" xfId="0" applyFont="1" applyFill="1" applyBorder="1" applyAlignment="1">
      <alignment horizontal="center" vertical="center" wrapText="1"/>
    </xf>
    <xf numFmtId="43" fontId="0" fillId="4" borderId="5" xfId="11" applyFont="1" applyFill="1" applyBorder="1" applyAlignment="1">
      <alignment horizontal="center" vertical="center"/>
    </xf>
    <xf numFmtId="9" fontId="0" fillId="4" borderId="5" xfId="0" applyNumberFormat="1" applyFill="1" applyBorder="1" applyAlignment="1">
      <alignment horizontal="center" vertical="center"/>
    </xf>
    <xf numFmtId="14" fontId="0" fillId="4" borderId="5" xfId="0" applyNumberFormat="1" applyFill="1" applyBorder="1" applyAlignment="1">
      <alignment horizontal="center" vertical="center"/>
    </xf>
    <xf numFmtId="0" fontId="0" fillId="4" borderId="5" xfId="0" quotePrefix="1" applyFill="1" applyBorder="1" applyAlignment="1">
      <alignment horizontal="center" vertical="center"/>
    </xf>
    <xf numFmtId="0" fontId="15" fillId="4" borderId="5"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26" fillId="4" borderId="5" xfId="0" quotePrefix="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5" xfId="0" applyNumberFormat="1" applyFont="1" applyBorder="1" applyAlignment="1">
      <alignment vertical="center"/>
    </xf>
    <xf numFmtId="4" fontId="10" fillId="0" borderId="0" xfId="0" applyNumberFormat="1" applyFont="1"/>
    <xf numFmtId="0" fontId="22" fillId="0" borderId="0" xfId="0" applyFont="1" applyFill="1" applyBorder="1" applyAlignment="1">
      <alignment vertical="center" wrapText="1"/>
    </xf>
    <xf numFmtId="0" fontId="16" fillId="0" borderId="0" xfId="0" applyFont="1" applyFill="1" applyBorder="1" applyAlignment="1">
      <alignment wrapText="1"/>
    </xf>
    <xf numFmtId="0" fontId="33" fillId="0" borderId="0" xfId="0" applyFont="1" applyFill="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vertical="center"/>
    </xf>
    <xf numFmtId="1" fontId="10" fillId="4" borderId="5" xfId="0" applyNumberFormat="1" applyFont="1" applyFill="1" applyBorder="1" applyAlignment="1">
      <alignment horizontal="center" vertical="center"/>
    </xf>
    <xf numFmtId="14" fontId="14" fillId="5" borderId="5" xfId="0" quotePrefix="1" applyNumberFormat="1" applyFont="1" applyFill="1" applyBorder="1" applyAlignment="1">
      <alignment horizontal="center" vertical="center"/>
    </xf>
    <xf numFmtId="0" fontId="10" fillId="4" borderId="5" xfId="0" applyFont="1" applyFill="1" applyBorder="1" applyAlignment="1">
      <alignment horizontal="center" vertical="center" wrapText="1"/>
    </xf>
    <xf numFmtId="0" fontId="10" fillId="5" borderId="6" xfId="0" applyFont="1" applyFill="1" applyBorder="1" applyAlignment="1">
      <alignment vertical="center"/>
    </xf>
    <xf numFmtId="0" fontId="10" fillId="5" borderId="3" xfId="0" applyFont="1" applyFill="1" applyBorder="1" applyAlignment="1">
      <alignment vertical="center" wrapText="1"/>
    </xf>
    <xf numFmtId="0" fontId="10" fillId="5"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3" xfId="0" applyNumberFormat="1" applyFont="1" applyFill="1" applyBorder="1" applyAlignment="1">
      <alignment horizontal="center" vertical="center"/>
    </xf>
    <xf numFmtId="0" fontId="14" fillId="5" borderId="5" xfId="0" applyFont="1" applyFill="1" applyBorder="1" applyAlignment="1">
      <alignment horizontal="center" vertical="center" wrapText="1"/>
    </xf>
    <xf numFmtId="0" fontId="10" fillId="4" borderId="31" xfId="0" applyNumberFormat="1" applyFont="1" applyFill="1" applyBorder="1" applyAlignment="1">
      <alignment horizontal="center" vertical="center"/>
    </xf>
    <xf numFmtId="0" fontId="10" fillId="4" borderId="34" xfId="0" applyNumberFormat="1" applyFont="1" applyFill="1" applyBorder="1" applyAlignment="1">
      <alignment horizontal="center" vertical="center"/>
    </xf>
    <xf numFmtId="44" fontId="10" fillId="4" borderId="3" xfId="1" applyFont="1" applyFill="1" applyBorder="1" applyAlignment="1">
      <alignment vertical="center"/>
    </xf>
    <xf numFmtId="0" fontId="10" fillId="4" borderId="3" xfId="0" applyFont="1" applyFill="1" applyBorder="1" applyAlignment="1">
      <alignment vertical="center"/>
    </xf>
    <xf numFmtId="0" fontId="10" fillId="4" borderId="5" xfId="0" applyFont="1" applyFill="1" applyBorder="1" applyAlignment="1">
      <alignment vertical="center" wrapText="1"/>
    </xf>
    <xf numFmtId="0" fontId="14" fillId="4" borderId="6" xfId="0" applyFont="1" applyFill="1" applyBorder="1" applyAlignment="1">
      <alignment horizontal="center" vertical="center" wrapText="1"/>
    </xf>
    <xf numFmtId="0" fontId="14" fillId="4" borderId="5" xfId="0" quotePrefix="1" applyFont="1" applyFill="1" applyBorder="1" applyAlignment="1">
      <alignment horizontal="center" vertical="center"/>
    </xf>
    <xf numFmtId="0" fontId="10" fillId="0" borderId="18" xfId="0" applyFont="1" applyFill="1" applyBorder="1" applyAlignment="1"/>
    <xf numFmtId="0" fontId="10" fillId="0" borderId="7" xfId="0" applyFont="1" applyFill="1" applyBorder="1" applyAlignment="1"/>
    <xf numFmtId="0" fontId="14" fillId="4" borderId="5" xfId="3" applyFont="1" applyFill="1" applyBorder="1" applyAlignment="1">
      <alignment horizontal="center" vertical="center" wrapText="1"/>
    </xf>
    <xf numFmtId="44" fontId="14" fillId="4" borderId="5" xfId="3" applyNumberFormat="1" applyFont="1" applyFill="1" applyBorder="1" applyAlignment="1">
      <alignment horizontal="center" vertical="center" wrapText="1"/>
    </xf>
    <xf numFmtId="0" fontId="17" fillId="4" borderId="5" xfId="3" applyNumberFormat="1" applyFont="1" applyFill="1" applyBorder="1" applyAlignment="1">
      <alignment horizontal="center" vertical="center" wrapText="1"/>
    </xf>
    <xf numFmtId="0" fontId="17" fillId="4" borderId="5" xfId="3" applyFont="1" applyFill="1" applyBorder="1" applyAlignment="1">
      <alignment horizontal="center" vertical="center" wrapText="1"/>
    </xf>
    <xf numFmtId="9" fontId="17" fillId="4" borderId="5" xfId="3" applyNumberFormat="1" applyFont="1" applyFill="1" applyBorder="1" applyAlignment="1">
      <alignment horizontal="center" vertical="center" wrapText="1"/>
    </xf>
    <xf numFmtId="0" fontId="14" fillId="4" borderId="5" xfId="3" applyNumberFormat="1" applyFont="1" applyFill="1" applyBorder="1" applyAlignment="1">
      <alignment horizontal="center" vertical="center" wrapText="1"/>
    </xf>
    <xf numFmtId="9" fontId="14" fillId="4" borderId="5" xfId="3" applyNumberFormat="1" applyFont="1" applyFill="1" applyBorder="1" applyAlignment="1">
      <alignment horizontal="center" vertical="center" wrapText="1"/>
    </xf>
    <xf numFmtId="44" fontId="26" fillId="4" borderId="5" xfId="1" applyFont="1" applyFill="1" applyBorder="1" applyAlignment="1">
      <alignment horizontal="left" vertical="center" wrapText="1"/>
    </xf>
    <xf numFmtId="9" fontId="14" fillId="4" borderId="5" xfId="2" applyFont="1" applyFill="1" applyBorder="1" applyAlignment="1">
      <alignment horizontal="center" vertical="center" wrapText="1"/>
    </xf>
    <xf numFmtId="14" fontId="14" fillId="4" borderId="5" xfId="3" applyNumberFormat="1" applyFont="1" applyFill="1" applyBorder="1" applyAlignment="1">
      <alignment horizontal="center" vertical="center" wrapText="1"/>
    </xf>
    <xf numFmtId="14" fontId="14" fillId="4" borderId="5" xfId="3" quotePrefix="1" applyNumberFormat="1" applyFont="1" applyFill="1" applyBorder="1" applyAlignment="1">
      <alignment horizontal="center" vertical="center" wrapText="1"/>
    </xf>
    <xf numFmtId="164" fontId="26" fillId="4" borderId="5" xfId="0" applyNumberFormat="1" applyFont="1" applyFill="1" applyBorder="1" applyAlignment="1">
      <alignment horizontal="center" vertical="center" wrapText="1"/>
    </xf>
    <xf numFmtId="14" fontId="14" fillId="4" borderId="5" xfId="0" quotePrefix="1" applyNumberFormat="1" applyFont="1" applyFill="1" applyBorder="1" applyAlignment="1">
      <alignment horizontal="center" vertical="center"/>
    </xf>
    <xf numFmtId="14" fontId="26" fillId="4" borderId="5" xfId="0" applyNumberFormat="1" applyFont="1" applyFill="1" applyBorder="1" applyAlignment="1">
      <alignment horizontal="center" vertical="center" wrapText="1"/>
    </xf>
    <xf numFmtId="0" fontId="9" fillId="0" borderId="5" xfId="3" applyFont="1" applyFill="1" applyBorder="1" applyAlignment="1">
      <alignment horizontal="center" vertical="center" wrapText="1"/>
    </xf>
    <xf numFmtId="0" fontId="14"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0" fillId="0" borderId="5" xfId="2" applyFont="1" applyBorder="1" applyAlignment="1">
      <alignment horizontal="center" vertical="center"/>
    </xf>
    <xf numFmtId="4" fontId="0" fillId="0" borderId="5" xfId="0" applyNumberFormat="1" applyBorder="1" applyAlignment="1">
      <alignment vertical="center"/>
    </xf>
    <xf numFmtId="0" fontId="0" fillId="0" borderId="0" xfId="0" applyBorder="1"/>
    <xf numFmtId="0" fontId="31" fillId="0" borderId="15" xfId="0" applyFont="1" applyBorder="1" applyAlignment="1"/>
    <xf numFmtId="9" fontId="0" fillId="0" borderId="0" xfId="2" applyFont="1" applyBorder="1" applyAlignment="1">
      <alignment horizontal="center" vertical="center"/>
    </xf>
    <xf numFmtId="4" fontId="9" fillId="0" borderId="7" xfId="3" applyNumberFormat="1" applyFont="1" applyFill="1" applyBorder="1" applyAlignment="1">
      <alignment vertical="center"/>
    </xf>
    <xf numFmtId="4" fontId="0" fillId="7" borderId="5" xfId="0" applyNumberFormat="1" applyFill="1" applyBorder="1" applyAlignment="1">
      <alignment vertical="center"/>
    </xf>
    <xf numFmtId="0" fontId="0" fillId="0" borderId="5" xfId="0" applyBorder="1" applyAlignment="1">
      <alignment horizontal="center" vertical="center" wrapText="1"/>
    </xf>
    <xf numFmtId="0" fontId="0" fillId="0" borderId="0" xfId="0" applyFont="1" applyFill="1" applyBorder="1" applyAlignment="1">
      <alignment vertical="center" wrapText="1"/>
    </xf>
    <xf numFmtId="0" fontId="35" fillId="0" borderId="0" xfId="3" applyFont="1" applyFill="1" applyBorder="1" applyAlignment="1">
      <alignment vertical="center" wrapText="1"/>
    </xf>
    <xf numFmtId="0" fontId="14" fillId="0" borderId="0" xfId="0" applyFont="1" applyFill="1" applyBorder="1" applyAlignment="1"/>
    <xf numFmtId="0" fontId="14" fillId="4" borderId="5" xfId="0" quotePrefix="1" applyFont="1" applyFill="1" applyBorder="1" applyAlignment="1">
      <alignment horizontal="center" vertical="center" wrapText="1"/>
    </xf>
    <xf numFmtId="14" fontId="12" fillId="4" borderId="5" xfId="0" quotePrefix="1" applyNumberFormat="1" applyFont="1" applyFill="1" applyBorder="1" applyAlignment="1">
      <alignment horizontal="center" vertical="center" wrapText="1"/>
    </xf>
    <xf numFmtId="0" fontId="36" fillId="0" borderId="5" xfId="3" applyFont="1" applyFill="1" applyBorder="1" applyAlignment="1">
      <alignment horizontal="justify" vertical="center" wrapText="1"/>
    </xf>
    <xf numFmtId="0" fontId="36" fillId="0" borderId="5" xfId="3" applyFont="1" applyFill="1" applyBorder="1" applyAlignment="1">
      <alignment vertical="center" wrapText="1"/>
    </xf>
    <xf numFmtId="0" fontId="36" fillId="0" borderId="5" xfId="3" applyFont="1" applyFill="1" applyBorder="1" applyAlignment="1">
      <alignment horizontal="center" vertical="center" wrapText="1"/>
    </xf>
    <xf numFmtId="0" fontId="14" fillId="0" borderId="1" xfId="0" applyFont="1" applyFill="1" applyBorder="1" applyAlignment="1">
      <alignment vertical="center" wrapText="1"/>
    </xf>
    <xf numFmtId="0" fontId="36" fillId="5" borderId="5" xfId="0" applyFont="1" applyFill="1" applyBorder="1" applyAlignment="1">
      <alignment horizontal="left" vertical="center" wrapText="1"/>
    </xf>
    <xf numFmtId="0" fontId="4" fillId="3" borderId="1"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3" fontId="6" fillId="3" borderId="2" xfId="4" applyNumberFormat="1" applyFont="1" applyFill="1" applyBorder="1" applyAlignment="1">
      <alignment horizontal="center" vertical="center" textRotation="90" wrapText="1"/>
    </xf>
    <xf numFmtId="3" fontId="6" fillId="3" borderId="4" xfId="4" applyNumberFormat="1" applyFont="1" applyFill="1" applyBorder="1" applyAlignment="1">
      <alignment horizontal="center" vertical="center" textRotation="90" wrapText="1"/>
    </xf>
    <xf numFmtId="0" fontId="30" fillId="0" borderId="0" xfId="0" applyFont="1" applyFill="1" applyAlignment="1">
      <alignment horizontal="left"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9" fillId="6" borderId="20" xfId="0" applyFont="1" applyFill="1" applyBorder="1" applyAlignment="1">
      <alignment horizontal="center"/>
    </xf>
    <xf numFmtId="0" fontId="29" fillId="6" borderId="21" xfId="0" applyFont="1" applyFill="1" applyBorder="1" applyAlignment="1">
      <alignment horizontal="center"/>
    </xf>
    <xf numFmtId="0" fontId="29" fillId="6" borderId="22" xfId="0" applyFont="1" applyFill="1" applyBorder="1" applyAlignment="1">
      <alignment horizontal="center"/>
    </xf>
    <xf numFmtId="0" fontId="29" fillId="6" borderId="23"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29" fillId="6" borderId="28" xfId="0" applyFont="1" applyFill="1" applyBorder="1" applyAlignment="1">
      <alignment horizontal="center" vertical="center" wrapText="1"/>
    </xf>
    <xf numFmtId="0" fontId="29" fillId="6" borderId="29"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31" fillId="0" borderId="0" xfId="0" applyFont="1" applyAlignment="1">
      <alignment horizont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5" xfId="5"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xf>
    <xf numFmtId="3" fontId="6" fillId="3" borderId="5" xfId="6"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6" xfId="5" applyNumberFormat="1" applyFont="1" applyFill="1" applyBorder="1" applyAlignment="1">
      <alignment horizontal="center" vertical="center" wrapText="1"/>
    </xf>
    <xf numFmtId="4" fontId="6" fillId="3" borderId="7" xfId="5" applyNumberFormat="1" applyFont="1" applyFill="1" applyBorder="1" applyAlignment="1">
      <alignment horizontal="center" vertical="center" wrapText="1"/>
    </xf>
    <xf numFmtId="4" fontId="6" fillId="3" borderId="8" xfId="5" applyNumberFormat="1" applyFont="1" applyFill="1" applyBorder="1" applyAlignment="1">
      <alignment horizontal="center" vertical="center" wrapText="1"/>
    </xf>
    <xf numFmtId="4" fontId="6" fillId="3" borderId="1" xfId="5" applyNumberFormat="1" applyFont="1" applyFill="1" applyBorder="1" applyAlignment="1">
      <alignment horizontal="center" vertical="center" wrapText="1"/>
    </xf>
    <xf numFmtId="4" fontId="6" fillId="3" borderId="9" xfId="5" applyNumberFormat="1" applyFont="1" applyFill="1" applyBorder="1" applyAlignment="1">
      <alignment horizontal="center" vertical="center" wrapText="1"/>
    </xf>
    <xf numFmtId="4" fontId="6" fillId="3" borderId="3" xfId="5" applyNumberFormat="1" applyFont="1" applyFill="1" applyBorder="1" applyAlignment="1">
      <alignment horizontal="center" vertical="center" wrapText="1"/>
    </xf>
    <xf numFmtId="3" fontId="6" fillId="0" borderId="0" xfId="6" applyNumberFormat="1"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6" fillId="3" borderId="5" xfId="6" applyFont="1" applyFill="1" applyBorder="1" applyAlignment="1">
      <alignment horizontal="center" vertical="center"/>
    </xf>
    <xf numFmtId="0" fontId="6" fillId="3" borderId="5" xfId="6"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8" fillId="3" borderId="6" xfId="0" applyNumberFormat="1" applyFont="1" applyFill="1" applyBorder="1" applyAlignment="1">
      <alignment horizontal="right" vertical="center"/>
    </xf>
    <xf numFmtId="0" fontId="8" fillId="3" borderId="7" xfId="0" applyNumberFormat="1" applyFont="1" applyFill="1" applyBorder="1" applyAlignment="1">
      <alignment horizontal="right" vertical="center"/>
    </xf>
    <xf numFmtId="0" fontId="8" fillId="3" borderId="8" xfId="0" applyNumberFormat="1" applyFont="1" applyFill="1" applyBorder="1" applyAlignment="1">
      <alignment horizontal="right" vertical="center"/>
    </xf>
    <xf numFmtId="0" fontId="6" fillId="3" borderId="6" xfId="6" applyFont="1" applyFill="1" applyBorder="1" applyAlignment="1">
      <alignment horizontal="center" vertical="center" wrapText="1"/>
    </xf>
    <xf numFmtId="3" fontId="6" fillId="3" borderId="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0" fillId="0" borderId="5" xfId="0" applyFont="1" applyBorder="1" applyAlignment="1">
      <alignment horizontal="center" wrapText="1"/>
    </xf>
    <xf numFmtId="0" fontId="33" fillId="0" borderId="0" xfId="0" applyFont="1" applyFill="1" applyAlignment="1">
      <alignment horizontal="left" vertical="top" wrapText="1"/>
    </xf>
    <xf numFmtId="0" fontId="16" fillId="0" borderId="0" xfId="0" applyFont="1" applyFill="1" applyBorder="1" applyAlignment="1">
      <alignment horizontal="left" vertical="center" wrapText="1"/>
    </xf>
    <xf numFmtId="3" fontId="6" fillId="3" borderId="6" xfId="6"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33" fillId="0" borderId="0" xfId="0" applyFont="1" applyFill="1" applyAlignment="1">
      <alignment horizontal="center" vertical="top" wrapText="1"/>
    </xf>
    <xf numFmtId="0" fontId="10" fillId="5" borderId="5"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3" xfId="0" applyFont="1" applyFill="1" applyBorder="1" applyAlignment="1">
      <alignment horizontal="left" vertical="center" wrapText="1"/>
    </xf>
    <xf numFmtId="44" fontId="14" fillId="4" borderId="1" xfId="12" applyFont="1" applyFill="1" applyBorder="1" applyAlignment="1">
      <alignment horizontal="center" vertical="center"/>
    </xf>
    <xf numFmtId="44" fontId="14" fillId="4" borderId="3" xfId="12" applyFont="1" applyFill="1" applyBorder="1" applyAlignment="1">
      <alignment horizontal="center" vertical="center"/>
    </xf>
    <xf numFmtId="44" fontId="14" fillId="4" borderId="9" xfId="12" applyFont="1" applyFill="1" applyBorder="1" applyAlignment="1">
      <alignment horizontal="center" vertical="center"/>
    </xf>
    <xf numFmtId="44" fontId="14" fillId="5" borderId="5" xfId="1" applyFont="1" applyFill="1" applyBorder="1" applyAlignment="1">
      <alignment horizontal="center" vertical="center"/>
    </xf>
    <xf numFmtId="9" fontId="14" fillId="4" borderId="1" xfId="0" applyNumberFormat="1" applyFont="1" applyFill="1" applyBorder="1" applyAlignment="1">
      <alignment horizontal="center" vertical="center"/>
    </xf>
    <xf numFmtId="9" fontId="14" fillId="4" borderId="3" xfId="0" applyNumberFormat="1" applyFont="1" applyFill="1" applyBorder="1" applyAlignment="1">
      <alignment horizontal="center" vertical="center"/>
    </xf>
    <xf numFmtId="9" fontId="14" fillId="4" borderId="9"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3" xfId="0" applyFont="1" applyFill="1" applyBorder="1" applyAlignment="1">
      <alignment horizontal="center" vertical="center"/>
    </xf>
    <xf numFmtId="44" fontId="10" fillId="4" borderId="1" xfId="12" applyFont="1" applyFill="1" applyBorder="1" applyAlignment="1">
      <alignment horizontal="center" vertical="center"/>
    </xf>
    <xf numFmtId="44" fontId="10" fillId="4" borderId="9" xfId="12" applyFont="1" applyFill="1" applyBorder="1" applyAlignment="1">
      <alignment horizontal="center" vertical="center"/>
    </xf>
    <xf numFmtId="44" fontId="10" fillId="4" borderId="3" xfId="12" applyFont="1" applyFill="1" applyBorder="1" applyAlignment="1">
      <alignment horizontal="center" vertical="center"/>
    </xf>
    <xf numFmtId="43" fontId="10" fillId="4" borderId="1" xfId="11" applyFont="1" applyFill="1" applyBorder="1" applyAlignment="1">
      <alignment horizontal="center" vertical="center"/>
    </xf>
    <xf numFmtId="43" fontId="10" fillId="4" borderId="9" xfId="11" applyFont="1" applyFill="1" applyBorder="1" applyAlignment="1">
      <alignment horizontal="center" vertical="center"/>
    </xf>
    <xf numFmtId="43" fontId="10" fillId="4" borderId="3" xfId="11" applyFont="1" applyFill="1" applyBorder="1" applyAlignment="1">
      <alignment horizontal="center" vertical="center"/>
    </xf>
    <xf numFmtId="44" fontId="14" fillId="4" borderId="1" xfId="12" applyFont="1" applyFill="1" applyBorder="1" applyAlignment="1">
      <alignment horizontal="center" vertical="center" wrapText="1"/>
    </xf>
    <xf numFmtId="44" fontId="14" fillId="4" borderId="3" xfId="12" applyFont="1" applyFill="1" applyBorder="1" applyAlignment="1">
      <alignment horizontal="center" vertical="center" wrapText="1"/>
    </xf>
    <xf numFmtId="44" fontId="14" fillId="4" borderId="9" xfId="12" applyFont="1" applyFill="1" applyBorder="1" applyAlignment="1">
      <alignment horizontal="center" vertical="center" wrapText="1"/>
    </xf>
    <xf numFmtId="0" fontId="10" fillId="4" borderId="1" xfId="0" applyNumberFormat="1" applyFont="1" applyFill="1" applyBorder="1" applyAlignment="1">
      <alignment horizontal="center" vertical="center"/>
    </xf>
    <xf numFmtId="0" fontId="10" fillId="4" borderId="9"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4" fillId="4" borderId="1" xfId="0" quotePrefix="1" applyFont="1" applyFill="1" applyBorder="1" applyAlignment="1">
      <alignment horizontal="center" vertical="center"/>
    </xf>
    <xf numFmtId="0" fontId="14" fillId="4" borderId="9" xfId="0" quotePrefix="1" applyFont="1" applyFill="1" applyBorder="1" applyAlignment="1">
      <alignment horizontal="center" vertical="center"/>
    </xf>
    <xf numFmtId="0" fontId="14" fillId="4" borderId="3" xfId="0" quotePrefix="1" applyFont="1" applyFill="1" applyBorder="1" applyAlignment="1">
      <alignment horizontal="center" vertical="center"/>
    </xf>
    <xf numFmtId="14" fontId="14" fillId="4" borderId="1" xfId="0" applyNumberFormat="1" applyFont="1" applyFill="1" applyBorder="1" applyAlignment="1">
      <alignment horizontal="center" vertical="center"/>
    </xf>
    <xf numFmtId="14" fontId="14" fillId="4" borderId="9" xfId="0" applyNumberFormat="1" applyFont="1" applyFill="1" applyBorder="1" applyAlignment="1">
      <alignment horizontal="center" vertical="center"/>
    </xf>
    <xf numFmtId="14" fontId="14" fillId="4" borderId="3" xfId="0" applyNumberFormat="1" applyFont="1" applyFill="1" applyBorder="1" applyAlignment="1">
      <alignment horizontal="center" vertical="center"/>
    </xf>
    <xf numFmtId="44" fontId="14" fillId="5" borderId="1" xfId="1" applyFont="1" applyFill="1" applyBorder="1" applyAlignment="1">
      <alignment horizontal="center" vertical="center"/>
    </xf>
    <xf numFmtId="44" fontId="14" fillId="5" borderId="9" xfId="1" applyFont="1" applyFill="1" applyBorder="1" applyAlignment="1">
      <alignment horizontal="center" vertical="center"/>
    </xf>
    <xf numFmtId="44" fontId="14" fillId="5" borderId="3" xfId="1" applyFont="1" applyFill="1" applyBorder="1" applyAlignment="1">
      <alignment horizontal="center" vertical="center"/>
    </xf>
    <xf numFmtId="44" fontId="14" fillId="4" borderId="1" xfId="1" applyFont="1" applyFill="1" applyBorder="1" applyAlignment="1">
      <alignment horizontal="center" vertical="center"/>
    </xf>
    <xf numFmtId="44" fontId="14" fillId="4" borderId="3" xfId="1" applyFont="1" applyFill="1" applyBorder="1" applyAlignment="1">
      <alignment horizontal="center" vertical="center"/>
    </xf>
    <xf numFmtId="44" fontId="14" fillId="4" borderId="9" xfId="1" applyFont="1" applyFill="1" applyBorder="1" applyAlignment="1">
      <alignment horizontal="center" vertical="center"/>
    </xf>
    <xf numFmtId="0" fontId="14" fillId="4" borderId="5" xfId="0" applyFont="1" applyFill="1" applyBorder="1" applyAlignment="1">
      <alignment horizontal="center" vertical="center"/>
    </xf>
    <xf numFmtId="44" fontId="14" fillId="4" borderId="1" xfId="1" applyFont="1" applyFill="1" applyBorder="1" applyAlignment="1">
      <alignment horizontal="center" vertical="center" wrapText="1"/>
    </xf>
    <xf numFmtId="44" fontId="14" fillId="4" borderId="9" xfId="1" applyFont="1" applyFill="1" applyBorder="1" applyAlignment="1">
      <alignment horizontal="center" vertical="center" wrapText="1"/>
    </xf>
    <xf numFmtId="44" fontId="14" fillId="4" borderId="3" xfId="1" applyFont="1" applyFill="1" applyBorder="1" applyAlignment="1">
      <alignment horizontal="center" vertical="center" wrapText="1"/>
    </xf>
    <xf numFmtId="44" fontId="14" fillId="4" borderId="5" xfId="1" applyFont="1" applyFill="1" applyBorder="1" applyAlignment="1">
      <alignment horizontal="center" vertical="center"/>
    </xf>
  </cellXfs>
  <cellStyles count="13">
    <cellStyle name="Buena" xfId="3" builtinId="26"/>
    <cellStyle name="Millares" xfId="11" builtinId="3"/>
    <cellStyle name="Moneda" xfId="1" builtinId="4"/>
    <cellStyle name="Moneda 2" xfId="12"/>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CC99FF"/>
      <color rgb="FFFFCCFF"/>
      <color rgb="FFFF66FF"/>
      <color rgb="FFFF66CC"/>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427973</xdr:colOff>
      <xdr:row>10</xdr:row>
      <xdr:rowOff>52192</xdr:rowOff>
    </xdr:from>
    <xdr:to>
      <xdr:col>18</xdr:col>
      <xdr:colOff>438411</xdr:colOff>
      <xdr:row>14</xdr:row>
      <xdr:rowOff>135699</xdr:rowOff>
    </xdr:to>
    <xdr:cxnSp macro="">
      <xdr:nvCxnSpPr>
        <xdr:cNvPr id="2" name="1 Conector recto de flecha"/>
        <xdr:cNvCxnSpPr/>
      </xdr:nvCxnSpPr>
      <xdr:spPr>
        <a:xfrm>
          <a:off x="11305523" y="2014342"/>
          <a:ext cx="10438" cy="120745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topLeftCell="A16" zoomScaleNormal="100" workbookViewId="0">
      <pane xSplit="9" ySplit="3" topLeftCell="J19" activePane="bottomRight" state="frozen"/>
      <selection activeCell="A16" sqref="A16"/>
      <selection pane="topRight" activeCell="J16" sqref="J16"/>
      <selection pane="bottomLeft" activeCell="A19" sqref="A19"/>
      <selection pane="bottomRight" activeCell="B16" sqref="B16"/>
    </sheetView>
  </sheetViews>
  <sheetFormatPr baseColWidth="10" defaultRowHeight="15" x14ac:dyDescent="0.25"/>
  <cols>
    <col min="1" max="5" width="4.85546875" customWidth="1"/>
    <col min="7" max="7" width="30" customWidth="1"/>
    <col min="10" max="10" width="5" customWidth="1"/>
    <col min="11" max="11" width="6" customWidth="1"/>
    <col min="12" max="14" width="5" customWidth="1"/>
    <col min="16" max="16" width="14.28515625" customWidth="1"/>
    <col min="22" max="22" width="18.5703125" customWidth="1"/>
    <col min="26" max="26" width="13.28515625" customWidth="1"/>
    <col min="27" max="27" width="23.5703125" customWidth="1"/>
    <col min="49" max="49" width="13" customWidth="1"/>
    <col min="50" max="50" width="14.7109375" customWidth="1"/>
    <col min="56" max="56" width="15.5703125" customWidth="1"/>
    <col min="57" max="57" width="42.28515625" customWidth="1"/>
    <col min="58" max="58" width="13.28515625" customWidth="1"/>
  </cols>
  <sheetData>
    <row r="1" spans="1:58" ht="14.45" customHeight="1" x14ac:dyDescent="0.25">
      <c r="A1" s="249"/>
      <c r="B1" s="249"/>
      <c r="C1" s="249"/>
      <c r="D1" s="249"/>
      <c r="E1" s="249"/>
      <c r="F1" s="249"/>
      <c r="G1" s="249"/>
      <c r="H1" s="249"/>
      <c r="I1" s="249"/>
      <c r="J1" s="249"/>
      <c r="K1" s="249"/>
      <c r="L1" s="249"/>
      <c r="M1" s="249"/>
      <c r="N1" s="249"/>
      <c r="O1" s="249"/>
      <c r="P1" s="250" t="s">
        <v>89</v>
      </c>
      <c r="Q1" s="251"/>
      <c r="R1" s="251"/>
      <c r="S1" s="251"/>
      <c r="T1" s="251"/>
      <c r="U1" s="251"/>
      <c r="V1" s="252"/>
    </row>
    <row r="2" spans="1:58" x14ac:dyDescent="0.25">
      <c r="A2" s="249"/>
      <c r="B2" s="249"/>
      <c r="C2" s="249"/>
      <c r="D2" s="249"/>
      <c r="E2" s="249"/>
      <c r="F2" s="249"/>
      <c r="G2" s="249"/>
      <c r="H2" s="249"/>
      <c r="I2" s="249"/>
      <c r="J2" s="249"/>
      <c r="K2" s="249"/>
      <c r="L2" s="249"/>
      <c r="M2" s="249"/>
      <c r="N2" s="249"/>
      <c r="O2" s="249"/>
      <c r="P2" s="253"/>
      <c r="Q2" s="254"/>
      <c r="R2" s="254"/>
      <c r="S2" s="254"/>
      <c r="T2" s="254"/>
      <c r="U2" s="254"/>
      <c r="V2" s="255"/>
    </row>
    <row r="3" spans="1:58" x14ac:dyDescent="0.25">
      <c r="P3" s="253"/>
      <c r="Q3" s="254"/>
      <c r="R3" s="254"/>
      <c r="S3" s="254"/>
      <c r="T3" s="254"/>
      <c r="U3" s="254"/>
      <c r="V3" s="255"/>
    </row>
    <row r="4" spans="1:58" ht="15" customHeight="1" x14ac:dyDescent="0.25">
      <c r="P4" s="253"/>
      <c r="Q4" s="254"/>
      <c r="R4" s="254"/>
      <c r="S4" s="254"/>
      <c r="T4" s="254"/>
      <c r="U4" s="254"/>
      <c r="V4" s="255"/>
    </row>
    <row r="5" spans="1:58" x14ac:dyDescent="0.25">
      <c r="P5" s="253"/>
      <c r="Q5" s="254"/>
      <c r="R5" s="254"/>
      <c r="S5" s="254"/>
      <c r="T5" s="254"/>
      <c r="U5" s="254"/>
      <c r="V5" s="255"/>
    </row>
    <row r="6" spans="1:58" x14ac:dyDescent="0.25">
      <c r="P6" s="253"/>
      <c r="Q6" s="254"/>
      <c r="R6" s="254"/>
      <c r="S6" s="254"/>
      <c r="T6" s="254"/>
      <c r="U6" s="254"/>
      <c r="V6" s="255"/>
    </row>
    <row r="7" spans="1:58" x14ac:dyDescent="0.25">
      <c r="P7" s="253"/>
      <c r="Q7" s="254"/>
      <c r="R7" s="254"/>
      <c r="S7" s="254"/>
      <c r="T7" s="254"/>
      <c r="U7" s="254"/>
      <c r="V7" s="255"/>
    </row>
    <row r="8" spans="1:58" x14ac:dyDescent="0.25">
      <c r="P8" s="253"/>
      <c r="Q8" s="254"/>
      <c r="R8" s="254"/>
      <c r="S8" s="254"/>
      <c r="T8" s="254"/>
      <c r="U8" s="254"/>
      <c r="V8" s="255"/>
    </row>
    <row r="9" spans="1:58" ht="15.75" thickBot="1" x14ac:dyDescent="0.3">
      <c r="P9" s="253"/>
      <c r="Q9" s="254"/>
      <c r="R9" s="254"/>
      <c r="S9" s="254"/>
      <c r="T9" s="254"/>
      <c r="U9" s="254"/>
      <c r="V9" s="255"/>
    </row>
    <row r="10" spans="1:58" ht="19.5" thickBot="1" x14ac:dyDescent="0.35">
      <c r="A10" s="259" t="s">
        <v>106</v>
      </c>
      <c r="B10" s="260"/>
      <c r="C10" s="260"/>
      <c r="D10" s="260"/>
      <c r="E10" s="260"/>
      <c r="F10" s="260"/>
      <c r="G10" s="260"/>
      <c r="H10" s="260"/>
      <c r="I10" s="261"/>
      <c r="P10" s="256"/>
      <c r="Q10" s="257"/>
      <c r="R10" s="257"/>
      <c r="S10" s="257"/>
      <c r="T10" s="257"/>
      <c r="U10" s="257"/>
      <c r="V10" s="258"/>
    </row>
    <row r="11" spans="1:58" x14ac:dyDescent="0.25">
      <c r="A11" s="262" t="s">
        <v>107</v>
      </c>
      <c r="B11" s="263"/>
      <c r="C11" s="263"/>
      <c r="D11" s="263"/>
      <c r="E11" s="263"/>
      <c r="F11" s="263"/>
      <c r="G11" s="263"/>
      <c r="H11" s="263"/>
      <c r="I11" s="264"/>
      <c r="P11" s="106"/>
      <c r="Q11" s="106"/>
      <c r="R11" s="106"/>
      <c r="S11" s="106"/>
    </row>
    <row r="12" spans="1:58" ht="43.9" customHeight="1" thickBot="1" x14ac:dyDescent="0.3">
      <c r="A12" s="265"/>
      <c r="B12" s="266"/>
      <c r="C12" s="266"/>
      <c r="D12" s="266"/>
      <c r="E12" s="266"/>
      <c r="F12" s="266"/>
      <c r="G12" s="266"/>
      <c r="H12" s="266"/>
      <c r="I12" s="267"/>
      <c r="P12" s="106"/>
      <c r="Q12" s="106"/>
      <c r="R12" s="106"/>
      <c r="S12" s="106"/>
    </row>
    <row r="13" spans="1:58" x14ac:dyDescent="0.25">
      <c r="P13" s="106"/>
      <c r="Q13" s="106"/>
      <c r="R13" s="106"/>
      <c r="S13" s="106"/>
    </row>
    <row r="14" spans="1:58" x14ac:dyDescent="0.25">
      <c r="P14" s="106"/>
      <c r="Q14" s="106"/>
      <c r="R14" s="106"/>
      <c r="S14" s="106"/>
    </row>
    <row r="15" spans="1:58" ht="23.25" x14ac:dyDescent="0.35">
      <c r="A15" s="268"/>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row>
    <row r="16" spans="1:58" s="7" customFormat="1" ht="25.5" customHeight="1" x14ac:dyDescent="0.2">
      <c r="A16" s="6"/>
      <c r="F16" s="277"/>
      <c r="G16" s="277"/>
      <c r="H16" s="277"/>
      <c r="I16" s="277"/>
      <c r="J16" s="271" t="s">
        <v>7</v>
      </c>
      <c r="K16" s="271"/>
      <c r="L16" s="271"/>
      <c r="M16" s="271"/>
      <c r="N16" s="271"/>
      <c r="O16" s="271"/>
      <c r="P16" s="272" t="s">
        <v>13</v>
      </c>
      <c r="Q16" s="281" t="s">
        <v>14</v>
      </c>
      <c r="R16" s="271" t="s">
        <v>15</v>
      </c>
      <c r="S16" s="271" t="s">
        <v>16</v>
      </c>
      <c r="T16" s="272" t="s">
        <v>17</v>
      </c>
      <c r="U16" s="273" t="s">
        <v>18</v>
      </c>
      <c r="V16" s="273"/>
      <c r="W16" s="273"/>
      <c r="X16" s="9"/>
      <c r="Y16" s="9"/>
      <c r="Z16" s="9"/>
      <c r="AC16" s="274" t="s">
        <v>24</v>
      </c>
      <c r="AD16" s="274"/>
      <c r="AE16" s="274"/>
      <c r="AF16" s="293" t="s">
        <v>27</v>
      </c>
      <c r="AG16" s="294"/>
      <c r="AH16" s="294"/>
      <c r="AI16" s="294"/>
      <c r="AJ16" s="295"/>
      <c r="AK16" s="293" t="s">
        <v>92</v>
      </c>
      <c r="AL16" s="294"/>
      <c r="AM16" s="294"/>
      <c r="AN16" s="294"/>
      <c r="AO16" s="295"/>
      <c r="AP16" s="285" t="s">
        <v>30</v>
      </c>
      <c r="AQ16" s="285"/>
      <c r="AR16" s="285"/>
      <c r="AS16" s="285"/>
      <c r="AT16" s="285"/>
      <c r="AU16" s="285"/>
      <c r="AV16" s="274" t="s">
        <v>33</v>
      </c>
      <c r="AW16" s="154" t="s">
        <v>36</v>
      </c>
      <c r="AX16" s="284"/>
      <c r="AY16" s="284"/>
      <c r="AZ16" s="284"/>
      <c r="BA16" s="284"/>
      <c r="BB16" s="284"/>
      <c r="BC16" s="284"/>
      <c r="BD16" s="292" t="s">
        <v>37</v>
      </c>
    </row>
    <row r="17" spans="1:65" s="7" customFormat="1" ht="62.25" customHeight="1" x14ac:dyDescent="0.2">
      <c r="A17" s="245" t="s">
        <v>0</v>
      </c>
      <c r="B17" s="245" t="s">
        <v>1</v>
      </c>
      <c r="C17" s="245" t="s">
        <v>2</v>
      </c>
      <c r="D17" s="247" t="s">
        <v>3</v>
      </c>
      <c r="E17" s="247" t="s">
        <v>4</v>
      </c>
      <c r="F17" s="269" t="s">
        <v>5</v>
      </c>
      <c r="G17" s="269" t="s">
        <v>6</v>
      </c>
      <c r="H17" s="269" t="s">
        <v>38</v>
      </c>
      <c r="I17" s="269" t="s">
        <v>39</v>
      </c>
      <c r="J17" s="278" t="s">
        <v>8</v>
      </c>
      <c r="K17" s="279"/>
      <c r="L17" s="280"/>
      <c r="M17" s="278" t="s">
        <v>9</v>
      </c>
      <c r="N17" s="279"/>
      <c r="O17" s="280"/>
      <c r="P17" s="272"/>
      <c r="Q17" s="282"/>
      <c r="R17" s="271"/>
      <c r="S17" s="271"/>
      <c r="T17" s="272"/>
      <c r="U17" s="273" t="s">
        <v>19</v>
      </c>
      <c r="V17" s="273"/>
      <c r="W17" s="271" t="s">
        <v>20</v>
      </c>
      <c r="X17" s="299" t="s">
        <v>41</v>
      </c>
      <c r="Y17" s="300"/>
      <c r="Z17" s="301"/>
      <c r="AA17" s="275" t="s">
        <v>23</v>
      </c>
      <c r="AB17" s="303" t="s">
        <v>42</v>
      </c>
      <c r="AC17" s="274"/>
      <c r="AD17" s="274"/>
      <c r="AE17" s="274"/>
      <c r="AF17" s="296"/>
      <c r="AG17" s="297"/>
      <c r="AH17" s="297"/>
      <c r="AI17" s="297"/>
      <c r="AJ17" s="298"/>
      <c r="AK17" s="296"/>
      <c r="AL17" s="297"/>
      <c r="AM17" s="297"/>
      <c r="AN17" s="297"/>
      <c r="AO17" s="298"/>
      <c r="AP17" s="286" t="s">
        <v>31</v>
      </c>
      <c r="AQ17" s="287"/>
      <c r="AR17" s="288"/>
      <c r="AS17" s="286" t="s">
        <v>32</v>
      </c>
      <c r="AT17" s="287"/>
      <c r="AU17" s="288"/>
      <c r="AV17" s="274"/>
      <c r="AW17" s="289" t="s">
        <v>43</v>
      </c>
      <c r="AX17" s="291" t="s">
        <v>45</v>
      </c>
      <c r="AY17" s="291"/>
      <c r="AZ17" s="292" t="s">
        <v>46</v>
      </c>
      <c r="BA17" s="292"/>
      <c r="BB17" s="292" t="s">
        <v>47</v>
      </c>
      <c r="BC17" s="302"/>
      <c r="BD17" s="292"/>
      <c r="BE17" s="269"/>
    </row>
    <row r="18" spans="1:65" s="7" customFormat="1" ht="101.25" customHeight="1" x14ac:dyDescent="0.2">
      <c r="A18" s="246"/>
      <c r="B18" s="246"/>
      <c r="C18" s="246"/>
      <c r="D18" s="248"/>
      <c r="E18" s="248"/>
      <c r="F18" s="270"/>
      <c r="G18" s="270"/>
      <c r="H18" s="270"/>
      <c r="I18" s="270"/>
      <c r="J18" s="157" t="s">
        <v>10</v>
      </c>
      <c r="K18" s="157" t="s">
        <v>11</v>
      </c>
      <c r="L18" s="157" t="s">
        <v>12</v>
      </c>
      <c r="M18" s="157" t="s">
        <v>10</v>
      </c>
      <c r="N18" s="157" t="s">
        <v>11</v>
      </c>
      <c r="O18" s="157" t="s">
        <v>12</v>
      </c>
      <c r="P18" s="272"/>
      <c r="Q18" s="283"/>
      <c r="R18" s="271"/>
      <c r="S18" s="271"/>
      <c r="T18" s="272"/>
      <c r="U18" s="157" t="s">
        <v>21</v>
      </c>
      <c r="V18" s="2" t="s">
        <v>22</v>
      </c>
      <c r="W18" s="271"/>
      <c r="X18" s="11" t="s">
        <v>51</v>
      </c>
      <c r="Y18" s="11" t="s">
        <v>52</v>
      </c>
      <c r="Z18" s="12" t="s">
        <v>53</v>
      </c>
      <c r="AA18" s="276"/>
      <c r="AB18" s="304"/>
      <c r="AC18" s="3" t="s">
        <v>25</v>
      </c>
      <c r="AD18" s="3" t="s">
        <v>26</v>
      </c>
      <c r="AE18" s="3" t="s">
        <v>12</v>
      </c>
      <c r="AF18" s="155" t="s">
        <v>28</v>
      </c>
      <c r="AG18" s="155" t="s">
        <v>29</v>
      </c>
      <c r="AH18" s="155" t="s">
        <v>54</v>
      </c>
      <c r="AI18" s="155" t="s">
        <v>55</v>
      </c>
      <c r="AJ18" s="155" t="s">
        <v>12</v>
      </c>
      <c r="AK18" s="155" t="s">
        <v>28</v>
      </c>
      <c r="AL18" s="155" t="s">
        <v>29</v>
      </c>
      <c r="AM18" s="155" t="s">
        <v>54</v>
      </c>
      <c r="AN18" s="155" t="s">
        <v>55</v>
      </c>
      <c r="AO18" s="155" t="s">
        <v>12</v>
      </c>
      <c r="AP18" s="3" t="s">
        <v>25</v>
      </c>
      <c r="AQ18" s="3" t="s">
        <v>26</v>
      </c>
      <c r="AR18" s="3" t="s">
        <v>12</v>
      </c>
      <c r="AS18" s="3" t="s">
        <v>25</v>
      </c>
      <c r="AT18" s="3" t="s">
        <v>26</v>
      </c>
      <c r="AU18" s="3" t="s">
        <v>12</v>
      </c>
      <c r="AV18" s="274"/>
      <c r="AW18" s="290"/>
      <c r="AX18" s="13" t="s">
        <v>59</v>
      </c>
      <c r="AY18" s="156" t="s">
        <v>60</v>
      </c>
      <c r="AZ18" s="15" t="s">
        <v>59</v>
      </c>
      <c r="BA18" s="16" t="s">
        <v>61</v>
      </c>
      <c r="BB18" s="17" t="s">
        <v>62</v>
      </c>
      <c r="BC18" s="18" t="s">
        <v>63</v>
      </c>
      <c r="BD18" s="292"/>
      <c r="BE18" s="270"/>
    </row>
    <row r="19" spans="1:65" x14ac:dyDescent="0.25">
      <c r="P19" s="105"/>
      <c r="Q19" s="105"/>
      <c r="R19" s="105"/>
      <c r="S19" s="105"/>
    </row>
    <row r="20" spans="1:65" s="7" customFormat="1" ht="157.5" customHeight="1" x14ac:dyDescent="0.2">
      <c r="A20" s="49"/>
      <c r="B20" s="49">
        <v>17</v>
      </c>
      <c r="C20" s="49">
        <v>18</v>
      </c>
      <c r="D20" s="50">
        <v>1</v>
      </c>
      <c r="E20" s="51">
        <v>1</v>
      </c>
      <c r="F20" s="23" t="s">
        <v>67</v>
      </c>
      <c r="G20" s="23" t="s">
        <v>91</v>
      </c>
      <c r="H20" s="52">
        <v>2008</v>
      </c>
      <c r="I20" s="51" t="s">
        <v>66</v>
      </c>
      <c r="J20" s="24">
        <v>66</v>
      </c>
      <c r="K20" s="24">
        <v>45</v>
      </c>
      <c r="L20" s="24">
        <f t="shared" ref="L20" si="0">+J20+K20</f>
        <v>111</v>
      </c>
      <c r="M20" s="24">
        <v>0</v>
      </c>
      <c r="N20" s="24">
        <v>0</v>
      </c>
      <c r="O20" s="24">
        <v>0</v>
      </c>
      <c r="P20" s="24">
        <f t="shared" ref="P20" si="1">O20+L20</f>
        <v>111</v>
      </c>
      <c r="Q20" s="53">
        <v>1</v>
      </c>
      <c r="R20" s="53">
        <v>111</v>
      </c>
      <c r="S20" s="53">
        <v>111</v>
      </c>
      <c r="T20" s="54">
        <v>30</v>
      </c>
      <c r="U20" s="36">
        <v>24</v>
      </c>
      <c r="V20" s="37">
        <v>935372.79849999992</v>
      </c>
      <c r="W20" s="55">
        <v>1737120.9114999999</v>
      </c>
      <c r="X20" s="56">
        <v>852</v>
      </c>
      <c r="Y20" s="56">
        <v>852</v>
      </c>
      <c r="Z20" s="57">
        <f>X20-Y20</f>
        <v>0</v>
      </c>
      <c r="AA20" s="36">
        <v>115</v>
      </c>
      <c r="AB20" s="38">
        <v>0.85</v>
      </c>
      <c r="AC20" s="37">
        <v>240000</v>
      </c>
      <c r="AD20" s="37">
        <v>240000</v>
      </c>
      <c r="AE20" s="58">
        <v>480000</v>
      </c>
      <c r="AF20" s="31"/>
      <c r="AG20" s="133"/>
      <c r="AH20" s="133"/>
      <c r="AI20" s="59">
        <v>436038.23</v>
      </c>
      <c r="AJ20" s="59">
        <f>AF20+AG20+AH20+AI20</f>
        <v>436038.23</v>
      </c>
      <c r="AK20" s="59">
        <v>43961.75</v>
      </c>
      <c r="AL20" s="133">
        <v>0</v>
      </c>
      <c r="AM20" s="133">
        <v>0</v>
      </c>
      <c r="AN20" s="133">
        <v>0</v>
      </c>
      <c r="AO20" s="59">
        <f>AK20+AL20+AM20+AN20</f>
        <v>43961.75</v>
      </c>
      <c r="AP20" s="37">
        <f>AR20/2</f>
        <v>239999.99</v>
      </c>
      <c r="AQ20" s="37">
        <f>AR20/2</f>
        <v>239999.99</v>
      </c>
      <c r="AR20" s="37">
        <f>+AJ20+AO20</f>
        <v>479999.98</v>
      </c>
      <c r="AS20" s="37">
        <f>AU20/2</f>
        <v>1.0000000009313226E-2</v>
      </c>
      <c r="AT20" s="37">
        <f>AU20/2</f>
        <v>1.0000000009313226E-2</v>
      </c>
      <c r="AU20" s="37">
        <f>AE20-AR20</f>
        <v>2.0000000018626451E-2</v>
      </c>
      <c r="AV20" s="107">
        <f>AR20*100/AE20</f>
        <v>99.99999583333333</v>
      </c>
      <c r="AW20" s="175" t="s">
        <v>75</v>
      </c>
      <c r="AX20" s="60">
        <v>41092</v>
      </c>
      <c r="AY20" s="60">
        <v>41176</v>
      </c>
      <c r="AZ20" s="60">
        <v>41415</v>
      </c>
      <c r="BA20" s="88"/>
      <c r="BB20" s="89"/>
      <c r="BC20" s="40"/>
      <c r="BD20" s="200" t="s">
        <v>141</v>
      </c>
      <c r="BE20" s="164"/>
      <c r="BF20" s="117"/>
      <c r="BG20" s="117"/>
      <c r="BH20" s="117"/>
      <c r="BI20" s="117"/>
      <c r="BJ20" s="117"/>
      <c r="BK20" s="117"/>
      <c r="BL20" s="117"/>
      <c r="BM20" s="117"/>
    </row>
    <row r="21" spans="1:65" s="7" customFormat="1" ht="66" customHeight="1" x14ac:dyDescent="0.2">
      <c r="A21" s="49"/>
      <c r="B21" s="49"/>
      <c r="C21" s="49"/>
      <c r="D21" s="50"/>
      <c r="E21" s="51"/>
      <c r="F21" s="23"/>
      <c r="G21" s="23" t="s">
        <v>93</v>
      </c>
      <c r="H21" s="52">
        <v>2008</v>
      </c>
      <c r="I21" s="51" t="s">
        <v>66</v>
      </c>
      <c r="J21" s="42"/>
      <c r="K21" s="42"/>
      <c r="L21" s="42"/>
      <c r="M21" s="42"/>
      <c r="N21" s="42"/>
      <c r="O21" s="42"/>
      <c r="P21" s="42"/>
      <c r="Q21" s="130"/>
      <c r="R21" s="130"/>
      <c r="S21" s="130"/>
      <c r="T21" s="131"/>
      <c r="U21" s="39">
        <v>14</v>
      </c>
      <c r="V21" s="43">
        <v>164927.11900000001</v>
      </c>
      <c r="W21" s="132">
        <v>306293.22100000002</v>
      </c>
      <c r="X21" s="93">
        <v>34</v>
      </c>
      <c r="Y21" s="93">
        <v>34</v>
      </c>
      <c r="Z21" s="94">
        <f>X21-Y21</f>
        <v>0</v>
      </c>
      <c r="AA21" s="39" t="s">
        <v>131</v>
      </c>
      <c r="AB21" s="44">
        <v>1</v>
      </c>
      <c r="AC21" s="37">
        <f t="shared" ref="AC21" si="2">(AE21/2)</f>
        <v>254678.77</v>
      </c>
      <c r="AD21" s="37">
        <v>271250</v>
      </c>
      <c r="AE21" s="58">
        <v>509357.54</v>
      </c>
      <c r="AF21" s="31">
        <v>0</v>
      </c>
      <c r="AG21" s="133">
        <v>0</v>
      </c>
      <c r="AH21" s="133">
        <v>0</v>
      </c>
      <c r="AI21" s="133">
        <v>0</v>
      </c>
      <c r="AJ21" s="133">
        <f>AF21+AG21+AH21+AI21</f>
        <v>0</v>
      </c>
      <c r="AK21" s="133">
        <v>0</v>
      </c>
      <c r="AL21" s="133">
        <v>0</v>
      </c>
      <c r="AM21" s="133">
        <v>281494.78000000003</v>
      </c>
      <c r="AN21" s="133">
        <v>189725.56</v>
      </c>
      <c r="AO21" s="133">
        <f>AK21+AL21+AM21+AN21</f>
        <v>471220.34</v>
      </c>
      <c r="AP21" s="43">
        <f>AR21/2</f>
        <v>235610.17</v>
      </c>
      <c r="AQ21" s="43">
        <f>AR21/2</f>
        <v>235610.17</v>
      </c>
      <c r="AR21" s="43">
        <f>+AO21</f>
        <v>471220.34</v>
      </c>
      <c r="AS21" s="43">
        <f>AU21/2</f>
        <v>19068.599999999977</v>
      </c>
      <c r="AT21" s="43">
        <f>AU21/2</f>
        <v>19068.599999999977</v>
      </c>
      <c r="AU21" s="43">
        <f>AE21-AR21</f>
        <v>38137.199999999953</v>
      </c>
      <c r="AV21" s="134">
        <f>AR21*100/AE21</f>
        <v>92.512685686364833</v>
      </c>
      <c r="AW21" s="33" t="s">
        <v>75</v>
      </c>
      <c r="AX21" s="135" t="s">
        <v>127</v>
      </c>
      <c r="AY21" s="135"/>
      <c r="AZ21" s="135" t="s">
        <v>126</v>
      </c>
      <c r="BA21" s="169" t="s">
        <v>132</v>
      </c>
      <c r="BB21" s="239" t="s">
        <v>176</v>
      </c>
      <c r="BC21" s="238" t="s">
        <v>176</v>
      </c>
      <c r="BD21" s="160" t="s">
        <v>128</v>
      </c>
      <c r="BE21" s="161"/>
      <c r="BF21" s="117"/>
      <c r="BG21" s="117"/>
      <c r="BH21" s="117"/>
      <c r="BI21" s="117"/>
      <c r="BJ21" s="117"/>
      <c r="BK21" s="117"/>
      <c r="BL21" s="117"/>
      <c r="BM21" s="117"/>
    </row>
    <row r="22" spans="1:65" ht="23.25" x14ac:dyDescent="0.35">
      <c r="E22" s="230"/>
      <c r="F22" s="230"/>
      <c r="G22" s="230"/>
      <c r="H22" s="230"/>
      <c r="I22" s="229"/>
      <c r="P22" s="105"/>
      <c r="Q22" s="105"/>
      <c r="R22" s="105"/>
      <c r="S22" s="105"/>
    </row>
    <row r="23" spans="1:65" ht="165.75" customHeight="1" x14ac:dyDescent="0.25">
      <c r="A23" s="127"/>
      <c r="B23" s="127"/>
      <c r="C23" s="127"/>
      <c r="D23" s="127"/>
      <c r="E23" s="127"/>
      <c r="F23" s="127"/>
      <c r="G23" s="23" t="s">
        <v>168</v>
      </c>
      <c r="H23" s="128">
        <v>2008</v>
      </c>
      <c r="I23" s="234" t="s">
        <v>169</v>
      </c>
      <c r="J23" s="24">
        <v>415</v>
      </c>
      <c r="K23" s="24">
        <v>1149</v>
      </c>
      <c r="L23" s="24">
        <f t="shared" ref="L23" si="3">+J23+K23</f>
        <v>1564</v>
      </c>
      <c r="M23" s="24">
        <v>82</v>
      </c>
      <c r="N23" s="24">
        <v>102</v>
      </c>
      <c r="O23" s="24">
        <f>M23+N23</f>
        <v>184</v>
      </c>
      <c r="P23" s="24">
        <f t="shared" ref="P23" si="4">O23+L23</f>
        <v>1748</v>
      </c>
      <c r="Q23" s="24">
        <v>0</v>
      </c>
      <c r="R23" s="24">
        <v>1748</v>
      </c>
      <c r="S23" s="24">
        <v>1748</v>
      </c>
      <c r="T23" s="24">
        <v>60</v>
      </c>
      <c r="U23" s="129">
        <v>3</v>
      </c>
      <c r="V23" s="170">
        <v>85303.741823999997</v>
      </c>
      <c r="W23" s="170">
        <v>158421.23481600001</v>
      </c>
      <c r="X23" s="129">
        <v>43</v>
      </c>
      <c r="Y23" s="129">
        <v>43</v>
      </c>
      <c r="Z23" s="129">
        <f>+X23-Y23</f>
        <v>0</v>
      </c>
      <c r="AA23" s="33" t="s">
        <v>133</v>
      </c>
      <c r="AB23" s="171">
        <v>1</v>
      </c>
      <c r="AC23" s="228">
        <f>AE23/2</f>
        <v>121862.49</v>
      </c>
      <c r="AD23" s="228">
        <f>AE23/2</f>
        <v>121862.49</v>
      </c>
      <c r="AE23" s="228">
        <v>243724.98</v>
      </c>
      <c r="AF23" s="228">
        <v>0</v>
      </c>
      <c r="AG23" s="228">
        <v>0</v>
      </c>
      <c r="AH23" s="228">
        <v>0</v>
      </c>
      <c r="AI23" s="228">
        <v>0</v>
      </c>
      <c r="AJ23" s="228">
        <f>AF23+AG23+AH23+AI23</f>
        <v>0</v>
      </c>
      <c r="AK23" s="228">
        <v>0</v>
      </c>
      <c r="AL23" s="228">
        <v>0</v>
      </c>
      <c r="AM23" s="228">
        <v>0</v>
      </c>
      <c r="AN23" s="228">
        <v>243724.98</v>
      </c>
      <c r="AO23" s="228">
        <f>AK23+AL23+AM23+AN23</f>
        <v>243724.98</v>
      </c>
      <c r="AP23" s="228">
        <f>AR23/2</f>
        <v>121862.49</v>
      </c>
      <c r="AQ23" s="228">
        <f>AR23/2</f>
        <v>121862.49</v>
      </c>
      <c r="AR23" s="228">
        <f>+AJ23+AO23</f>
        <v>243724.98</v>
      </c>
      <c r="AS23" s="228">
        <v>0</v>
      </c>
      <c r="AT23" s="228">
        <v>0</v>
      </c>
      <c r="AU23" s="228">
        <f>AE23-AR23</f>
        <v>0</v>
      </c>
      <c r="AV23" s="227">
        <v>1</v>
      </c>
      <c r="AW23" s="128" t="s">
        <v>75</v>
      </c>
      <c r="AX23" s="172">
        <v>41632</v>
      </c>
      <c r="AY23" s="173" t="s">
        <v>130</v>
      </c>
      <c r="AZ23" s="172">
        <v>41761</v>
      </c>
      <c r="BA23" s="172">
        <v>41761</v>
      </c>
      <c r="BB23" s="172">
        <v>41950</v>
      </c>
      <c r="BC23" s="174" t="s">
        <v>134</v>
      </c>
      <c r="BD23" s="127"/>
      <c r="BE23" s="163" t="s">
        <v>157</v>
      </c>
    </row>
    <row r="25" spans="1:65" ht="141" customHeight="1" x14ac:dyDescent="0.25">
      <c r="A25" s="127"/>
      <c r="B25" s="127"/>
      <c r="C25" s="127"/>
      <c r="D25" s="127"/>
      <c r="E25" s="127"/>
      <c r="F25" s="127"/>
      <c r="G25" s="162" t="s">
        <v>170</v>
      </c>
      <c r="H25" s="128">
        <v>2008</v>
      </c>
      <c r="I25" s="234" t="s">
        <v>169</v>
      </c>
      <c r="J25" s="127"/>
      <c r="K25" s="127"/>
      <c r="L25" s="127"/>
      <c r="M25" s="127"/>
      <c r="N25" s="127"/>
      <c r="O25" s="127"/>
      <c r="P25" s="127"/>
      <c r="Q25" s="127"/>
      <c r="R25" s="127"/>
      <c r="S25" s="127"/>
      <c r="T25" s="127"/>
      <c r="U25" s="127"/>
      <c r="V25" s="127"/>
      <c r="W25" s="127"/>
      <c r="X25" s="127"/>
      <c r="Y25" s="127"/>
      <c r="Z25" s="127"/>
      <c r="AA25" s="127"/>
      <c r="AB25" s="227">
        <v>1</v>
      </c>
      <c r="AC25" s="228">
        <f>AE25/2</f>
        <v>79585.919999999998</v>
      </c>
      <c r="AD25" s="228">
        <f>AE25/2</f>
        <v>79585.919999999998</v>
      </c>
      <c r="AE25" s="232">
        <v>159171.84</v>
      </c>
      <c r="AF25" s="228">
        <v>0</v>
      </c>
      <c r="AG25" s="228">
        <v>0</v>
      </c>
      <c r="AH25" s="228">
        <v>0</v>
      </c>
      <c r="AI25" s="228">
        <v>0</v>
      </c>
      <c r="AJ25" s="228">
        <v>0</v>
      </c>
      <c r="AK25" s="228">
        <v>0</v>
      </c>
      <c r="AL25" s="228">
        <v>0</v>
      </c>
      <c r="AM25" s="228">
        <v>0</v>
      </c>
      <c r="AN25" s="233">
        <v>159171.84</v>
      </c>
      <c r="AO25" s="228">
        <f>AK25+AL25+AM25+AN25</f>
        <v>159171.84</v>
      </c>
      <c r="AP25" s="228">
        <f>AR25/2</f>
        <v>79585.919999999998</v>
      </c>
      <c r="AQ25" s="228">
        <f>AR25/2</f>
        <v>79585.919999999998</v>
      </c>
      <c r="AR25" s="228">
        <f>+AJ25+AO25</f>
        <v>159171.84</v>
      </c>
      <c r="AS25" s="228">
        <f>AU25/2</f>
        <v>0</v>
      </c>
      <c r="AT25" s="228">
        <f>AU25/2</f>
        <v>0</v>
      </c>
      <c r="AU25" s="228">
        <f>AE25-AR25</f>
        <v>0</v>
      </c>
      <c r="AV25" s="227">
        <v>1</v>
      </c>
      <c r="AW25" s="128" t="s">
        <v>75</v>
      </c>
      <c r="AX25" s="127"/>
      <c r="AY25" s="127"/>
      <c r="AZ25" s="127"/>
      <c r="BA25" s="127"/>
      <c r="BB25" s="127"/>
      <c r="BC25" s="127"/>
      <c r="BD25" s="127"/>
      <c r="BE25" s="163" t="s">
        <v>175</v>
      </c>
    </row>
    <row r="26" spans="1:65" ht="116.25" customHeight="1" x14ac:dyDescent="0.25">
      <c r="A26" s="127"/>
      <c r="B26" s="127"/>
      <c r="C26" s="127"/>
      <c r="D26" s="127"/>
      <c r="E26" s="127"/>
      <c r="F26" s="127"/>
      <c r="G26" s="162" t="s">
        <v>171</v>
      </c>
      <c r="H26" s="128">
        <v>2008</v>
      </c>
      <c r="I26" s="234" t="s">
        <v>169</v>
      </c>
      <c r="J26" s="127"/>
      <c r="K26" s="127"/>
      <c r="L26" s="127"/>
      <c r="M26" s="127"/>
      <c r="N26" s="127"/>
      <c r="O26" s="127"/>
      <c r="P26" s="127"/>
      <c r="Q26" s="127"/>
      <c r="R26" s="127"/>
      <c r="S26" s="127"/>
      <c r="T26" s="127"/>
      <c r="U26" s="127"/>
      <c r="V26" s="127"/>
      <c r="W26" s="127"/>
      <c r="X26" s="127"/>
      <c r="Y26" s="127"/>
      <c r="Z26" s="127"/>
      <c r="AA26" s="127"/>
      <c r="AB26" s="227">
        <v>1</v>
      </c>
      <c r="AC26" s="228">
        <f>AE26/2</f>
        <v>18368.965</v>
      </c>
      <c r="AD26" s="228">
        <f>AE26/2</f>
        <v>18368.965</v>
      </c>
      <c r="AE26" s="232">
        <v>36737.93</v>
      </c>
      <c r="AF26" s="228">
        <v>0</v>
      </c>
      <c r="AG26" s="228">
        <v>0</v>
      </c>
      <c r="AH26" s="228">
        <v>0</v>
      </c>
      <c r="AI26" s="228">
        <v>0</v>
      </c>
      <c r="AJ26" s="228">
        <v>0</v>
      </c>
      <c r="AK26" s="228">
        <v>0</v>
      </c>
      <c r="AL26" s="228">
        <v>0</v>
      </c>
      <c r="AM26" s="228">
        <v>0</v>
      </c>
      <c r="AN26" s="233">
        <v>36737.93</v>
      </c>
      <c r="AO26" s="228">
        <f t="shared" ref="AO26:AO29" si="5">AK26+AL26+AM26+AN26</f>
        <v>36737.93</v>
      </c>
      <c r="AP26" s="228">
        <f t="shared" ref="AP26:AP29" si="6">AR26/2</f>
        <v>18368.965</v>
      </c>
      <c r="AQ26" s="228">
        <f t="shared" ref="AQ26:AQ29" si="7">AR26/2</f>
        <v>18368.965</v>
      </c>
      <c r="AR26" s="228">
        <f t="shared" ref="AR26:AR29" si="8">+AJ26+AO26</f>
        <v>36737.93</v>
      </c>
      <c r="AS26" s="228">
        <f t="shared" ref="AS26:AS29" si="9">AU26/2</f>
        <v>0</v>
      </c>
      <c r="AT26" s="228">
        <f t="shared" ref="AT26:AT29" si="10">AU26/2</f>
        <v>0</v>
      </c>
      <c r="AU26" s="228">
        <f t="shared" ref="AU26:AU29" si="11">AE26-AR26</f>
        <v>0</v>
      </c>
      <c r="AV26" s="227">
        <v>1</v>
      </c>
      <c r="AW26" s="128" t="s">
        <v>75</v>
      </c>
      <c r="AX26" s="127"/>
      <c r="AY26" s="127"/>
      <c r="AZ26" s="127"/>
      <c r="BA26" s="127"/>
      <c r="BB26" s="127"/>
      <c r="BC26" s="127"/>
      <c r="BD26" s="127"/>
      <c r="BE26" s="127" t="s">
        <v>180</v>
      </c>
    </row>
    <row r="27" spans="1:65" ht="158.25" customHeight="1" x14ac:dyDescent="0.25">
      <c r="A27" s="127"/>
      <c r="B27" s="127"/>
      <c r="C27" s="127"/>
      <c r="D27" s="127"/>
      <c r="E27" s="127"/>
      <c r="F27" s="127"/>
      <c r="G27" s="162" t="s">
        <v>172</v>
      </c>
      <c r="H27" s="128">
        <v>2008</v>
      </c>
      <c r="I27" s="234" t="s">
        <v>169</v>
      </c>
      <c r="J27" s="127"/>
      <c r="K27" s="127"/>
      <c r="L27" s="127"/>
      <c r="M27" s="127"/>
      <c r="N27" s="127"/>
      <c r="O27" s="127"/>
      <c r="P27" s="127"/>
      <c r="Q27" s="127"/>
      <c r="R27" s="127"/>
      <c r="S27" s="127"/>
      <c r="T27" s="127"/>
      <c r="U27" s="127"/>
      <c r="V27" s="127"/>
      <c r="W27" s="127"/>
      <c r="X27" s="127"/>
      <c r="Y27" s="127"/>
      <c r="Z27" s="127"/>
      <c r="AA27" s="127"/>
      <c r="AB27" s="227">
        <v>1</v>
      </c>
      <c r="AC27" s="228">
        <f>AE27/2</f>
        <v>66952.074999999997</v>
      </c>
      <c r="AD27" s="228">
        <f>AE27/2</f>
        <v>66952.074999999997</v>
      </c>
      <c r="AE27" s="232">
        <f>116343.77+17560.38</f>
        <v>133904.15</v>
      </c>
      <c r="AF27" s="228">
        <v>0</v>
      </c>
      <c r="AG27" s="228">
        <v>0</v>
      </c>
      <c r="AH27" s="228">
        <v>0</v>
      </c>
      <c r="AI27" s="228">
        <v>0</v>
      </c>
      <c r="AJ27" s="228">
        <v>0</v>
      </c>
      <c r="AK27" s="228">
        <v>0</v>
      </c>
      <c r="AL27" s="228">
        <v>0</v>
      </c>
      <c r="AM27" s="228">
        <v>0</v>
      </c>
      <c r="AN27" s="233">
        <f>116343.77+17560.38</f>
        <v>133904.15</v>
      </c>
      <c r="AO27" s="228">
        <f t="shared" si="5"/>
        <v>133904.15</v>
      </c>
      <c r="AP27" s="228">
        <f t="shared" si="6"/>
        <v>66952.074999999997</v>
      </c>
      <c r="AQ27" s="228">
        <f t="shared" si="7"/>
        <v>66952.074999999997</v>
      </c>
      <c r="AR27" s="228">
        <f t="shared" si="8"/>
        <v>133904.15</v>
      </c>
      <c r="AS27" s="228">
        <f t="shared" si="9"/>
        <v>0</v>
      </c>
      <c r="AT27" s="228">
        <f t="shared" si="10"/>
        <v>0</v>
      </c>
      <c r="AU27" s="228">
        <f t="shared" si="11"/>
        <v>0</v>
      </c>
      <c r="AV27" s="227">
        <v>1</v>
      </c>
      <c r="AW27" s="128" t="s">
        <v>75</v>
      </c>
      <c r="AX27" s="127"/>
      <c r="AY27" s="127"/>
      <c r="AZ27" s="127"/>
      <c r="BA27" s="127"/>
      <c r="BB27" s="127"/>
      <c r="BC27" s="127"/>
      <c r="BD27" s="127"/>
      <c r="BE27" s="163" t="s">
        <v>129</v>
      </c>
    </row>
    <row r="28" spans="1:65" ht="142.5" customHeight="1" x14ac:dyDescent="0.25">
      <c r="A28" s="127"/>
      <c r="B28" s="127"/>
      <c r="C28" s="127"/>
      <c r="D28" s="127"/>
      <c r="E28" s="127"/>
      <c r="F28" s="127"/>
      <c r="G28" s="162" t="s">
        <v>173</v>
      </c>
      <c r="H28" s="128">
        <v>2008</v>
      </c>
      <c r="I28" s="234" t="s">
        <v>169</v>
      </c>
      <c r="J28" s="127"/>
      <c r="K28" s="127"/>
      <c r="L28" s="127"/>
      <c r="M28" s="127"/>
      <c r="N28" s="127"/>
      <c r="O28" s="127"/>
      <c r="P28" s="127"/>
      <c r="Q28" s="127"/>
      <c r="R28" s="127"/>
      <c r="S28" s="127"/>
      <c r="T28" s="127"/>
      <c r="U28" s="127"/>
      <c r="V28" s="127"/>
      <c r="W28" s="127"/>
      <c r="X28" s="127"/>
      <c r="Y28" s="127"/>
      <c r="Z28" s="127"/>
      <c r="AA28" s="127"/>
      <c r="AB28" s="227">
        <v>1</v>
      </c>
      <c r="AC28" s="228">
        <f>AE28/2</f>
        <v>22504.71</v>
      </c>
      <c r="AD28" s="228">
        <f>AE28/2</f>
        <v>22504.71</v>
      </c>
      <c r="AE28" s="232">
        <v>45009.42</v>
      </c>
      <c r="AF28" s="228">
        <v>0</v>
      </c>
      <c r="AG28" s="228">
        <v>0</v>
      </c>
      <c r="AH28" s="228">
        <v>0</v>
      </c>
      <c r="AI28" s="228">
        <v>0</v>
      </c>
      <c r="AJ28" s="228">
        <v>0</v>
      </c>
      <c r="AK28" s="228">
        <v>0</v>
      </c>
      <c r="AL28" s="228">
        <v>0</v>
      </c>
      <c r="AM28" s="228">
        <v>0</v>
      </c>
      <c r="AN28" s="233">
        <v>45009.42</v>
      </c>
      <c r="AO28" s="228">
        <f t="shared" si="5"/>
        <v>45009.42</v>
      </c>
      <c r="AP28" s="228">
        <f t="shared" si="6"/>
        <v>22504.71</v>
      </c>
      <c r="AQ28" s="228">
        <f t="shared" si="7"/>
        <v>22504.71</v>
      </c>
      <c r="AR28" s="228">
        <f t="shared" si="8"/>
        <v>45009.42</v>
      </c>
      <c r="AS28" s="228">
        <f t="shared" si="9"/>
        <v>0</v>
      </c>
      <c r="AT28" s="228">
        <f t="shared" si="10"/>
        <v>0</v>
      </c>
      <c r="AU28" s="228">
        <f t="shared" si="11"/>
        <v>0</v>
      </c>
      <c r="AV28" s="227">
        <v>1</v>
      </c>
      <c r="AW28" s="128" t="s">
        <v>75</v>
      </c>
      <c r="AX28" s="127"/>
      <c r="AY28" s="127"/>
      <c r="AZ28" s="127"/>
      <c r="BA28" s="127"/>
      <c r="BB28" s="127"/>
      <c r="BC28" s="127"/>
      <c r="BD28" s="127"/>
      <c r="BE28" s="127" t="s">
        <v>180</v>
      </c>
    </row>
    <row r="29" spans="1:65" ht="131.25" customHeight="1" x14ac:dyDescent="0.25">
      <c r="A29" s="127"/>
      <c r="B29" s="127"/>
      <c r="C29" s="127"/>
      <c r="D29" s="127"/>
      <c r="E29" s="127"/>
      <c r="F29" s="127"/>
      <c r="G29" s="162" t="s">
        <v>174</v>
      </c>
      <c r="H29" s="128">
        <v>2008</v>
      </c>
      <c r="I29" s="234" t="s">
        <v>169</v>
      </c>
      <c r="J29" s="127"/>
      <c r="K29" s="127"/>
      <c r="L29" s="127"/>
      <c r="M29" s="127"/>
      <c r="N29" s="127"/>
      <c r="O29" s="127"/>
      <c r="P29" s="127"/>
      <c r="Q29" s="127"/>
      <c r="R29" s="127"/>
      <c r="S29" s="127"/>
      <c r="T29" s="127"/>
      <c r="U29" s="127"/>
      <c r="V29" s="127"/>
      <c r="W29" s="127"/>
      <c r="X29" s="127"/>
      <c r="Y29" s="127"/>
      <c r="Z29" s="127"/>
      <c r="AA29" s="127"/>
      <c r="AB29" s="227">
        <v>1</v>
      </c>
      <c r="AC29" s="228">
        <f>AE29/2</f>
        <v>6953.9350000000004</v>
      </c>
      <c r="AD29" s="228">
        <f>AE29/2</f>
        <v>6953.9350000000004</v>
      </c>
      <c r="AE29" s="232">
        <v>13907.87</v>
      </c>
      <c r="AF29" s="228">
        <v>0</v>
      </c>
      <c r="AG29" s="228">
        <v>0</v>
      </c>
      <c r="AH29" s="228">
        <v>0</v>
      </c>
      <c r="AI29" s="228">
        <v>0</v>
      </c>
      <c r="AJ29" s="228">
        <v>0</v>
      </c>
      <c r="AK29" s="228">
        <v>0</v>
      </c>
      <c r="AL29" s="228">
        <v>0</v>
      </c>
      <c r="AM29" s="228">
        <v>0</v>
      </c>
      <c r="AN29" s="233">
        <v>13907.87</v>
      </c>
      <c r="AO29" s="228">
        <f t="shared" si="5"/>
        <v>13907.87</v>
      </c>
      <c r="AP29" s="228">
        <f t="shared" si="6"/>
        <v>6953.9350000000004</v>
      </c>
      <c r="AQ29" s="228">
        <f t="shared" si="7"/>
        <v>6953.9350000000004</v>
      </c>
      <c r="AR29" s="228">
        <f t="shared" si="8"/>
        <v>13907.87</v>
      </c>
      <c r="AS29" s="228">
        <f t="shared" si="9"/>
        <v>0</v>
      </c>
      <c r="AT29" s="228">
        <f t="shared" si="10"/>
        <v>0</v>
      </c>
      <c r="AU29" s="228">
        <f t="shared" si="11"/>
        <v>0</v>
      </c>
      <c r="AV29" s="227">
        <v>1</v>
      </c>
      <c r="AW29" s="128" t="s">
        <v>75</v>
      </c>
      <c r="AX29" s="127"/>
      <c r="AY29" s="127"/>
      <c r="AZ29" s="127"/>
      <c r="BA29" s="127"/>
      <c r="BB29" s="127"/>
      <c r="BC29" s="127"/>
      <c r="BD29" s="127"/>
      <c r="BE29" s="127" t="s">
        <v>177</v>
      </c>
    </row>
    <row r="30" spans="1:65" x14ac:dyDescent="0.25">
      <c r="AC30" s="158"/>
      <c r="AD30" s="158"/>
      <c r="AO30" s="158"/>
      <c r="AV30" s="231"/>
    </row>
    <row r="31" spans="1:65" x14ac:dyDescent="0.25">
      <c r="AC31" s="158"/>
      <c r="AD31" s="158"/>
    </row>
    <row r="32" spans="1:65" x14ac:dyDescent="0.25">
      <c r="AC32" s="158"/>
      <c r="AD32" s="158"/>
    </row>
    <row r="33" spans="29:30" x14ac:dyDescent="0.25">
      <c r="AC33" s="158"/>
      <c r="AD33" s="158"/>
    </row>
    <row r="34" spans="29:30" x14ac:dyDescent="0.25">
      <c r="AC34" s="158"/>
      <c r="AD34" s="158"/>
    </row>
    <row r="35" spans="29:30" x14ac:dyDescent="0.25">
      <c r="AC35" s="158"/>
      <c r="AD35" s="158"/>
    </row>
    <row r="36" spans="29:30" x14ac:dyDescent="0.25">
      <c r="AC36" s="158"/>
      <c r="AD36" s="158"/>
    </row>
    <row r="37" spans="29:30" x14ac:dyDescent="0.25">
      <c r="AC37" s="158"/>
      <c r="AD37" s="158"/>
    </row>
    <row r="38" spans="29:30" x14ac:dyDescent="0.25">
      <c r="AC38" s="158"/>
      <c r="AD38" s="158"/>
    </row>
    <row r="39" spans="29:30" x14ac:dyDescent="0.25">
      <c r="AC39" s="158"/>
      <c r="AD39" s="158"/>
    </row>
    <row r="40" spans="29:30" x14ac:dyDescent="0.25">
      <c r="AC40" s="158"/>
      <c r="AD40" s="158"/>
    </row>
    <row r="41" spans="29:30" x14ac:dyDescent="0.25">
      <c r="AC41" s="158"/>
      <c r="AD41" s="158"/>
    </row>
    <row r="42" spans="29:30" x14ac:dyDescent="0.25">
      <c r="AC42" s="158"/>
      <c r="AD42" s="158"/>
    </row>
    <row r="43" spans="29:30" x14ac:dyDescent="0.25">
      <c r="AC43" s="158"/>
      <c r="AD43" s="158"/>
    </row>
    <row r="44" spans="29:30" x14ac:dyDescent="0.25">
      <c r="AC44" s="158"/>
      <c r="AD44" s="158"/>
    </row>
    <row r="45" spans="29:30" x14ac:dyDescent="0.25">
      <c r="AC45" s="158"/>
      <c r="AD45" s="158"/>
    </row>
    <row r="46" spans="29:30" x14ac:dyDescent="0.25">
      <c r="AC46" s="158"/>
      <c r="AD46" s="158"/>
    </row>
    <row r="47" spans="29:30" x14ac:dyDescent="0.25">
      <c r="AC47" s="158"/>
      <c r="AD47" s="158"/>
    </row>
    <row r="48" spans="29:30" x14ac:dyDescent="0.25">
      <c r="AC48" s="158"/>
      <c r="AD48" s="158"/>
    </row>
    <row r="49" spans="29:30" x14ac:dyDescent="0.25">
      <c r="AC49" s="158"/>
      <c r="AD49" s="158"/>
    </row>
    <row r="50" spans="29:30" x14ac:dyDescent="0.25">
      <c r="AC50" s="158"/>
      <c r="AD50" s="158"/>
    </row>
    <row r="51" spans="29:30" x14ac:dyDescent="0.25">
      <c r="AC51" s="158"/>
      <c r="AD51" s="158"/>
    </row>
    <row r="52" spans="29:30" x14ac:dyDescent="0.25">
      <c r="AC52" s="158"/>
      <c r="AD52" s="158"/>
    </row>
    <row r="53" spans="29:30" x14ac:dyDescent="0.25">
      <c r="AC53" s="158"/>
      <c r="AD53" s="158"/>
    </row>
  </sheetData>
  <sheetProtection algorithmName="SHA-512" hashValue="ljisfXAq0PbXG3JCwG6wIsKm6NgeAoUBT6MwepDcKdofoAY9o1inayQz0SSqW/xrn/f4hqVVK7IrWKhy7Num6A==" saltValue="vEAIBOTKmUSeA7jG3uHmZw==" spinCount="100000" sheet="1" objects="1" scenarios="1"/>
  <mergeCells count="43">
    <mergeCell ref="BD16:BD18"/>
    <mergeCell ref="AK16:AO17"/>
    <mergeCell ref="W17:W18"/>
    <mergeCell ref="X17:Z17"/>
    <mergeCell ref="BE17:BE18"/>
    <mergeCell ref="AF16:AJ17"/>
    <mergeCell ref="AZ17:BA17"/>
    <mergeCell ref="BB17:BC17"/>
    <mergeCell ref="AB17:AB18"/>
    <mergeCell ref="U17:V17"/>
    <mergeCell ref="AX16:BC16"/>
    <mergeCell ref="AP16:AU16"/>
    <mergeCell ref="AV16:AV18"/>
    <mergeCell ref="AP17:AR17"/>
    <mergeCell ref="AS17:AU17"/>
    <mergeCell ref="AW17:AW18"/>
    <mergeCell ref="AX17:AY17"/>
    <mergeCell ref="F17:F18"/>
    <mergeCell ref="S16:S18"/>
    <mergeCell ref="T16:T18"/>
    <mergeCell ref="U16:W16"/>
    <mergeCell ref="AC16:AE17"/>
    <mergeCell ref="AA17:AA18"/>
    <mergeCell ref="F16:I16"/>
    <mergeCell ref="J16:O16"/>
    <mergeCell ref="G17:G18"/>
    <mergeCell ref="H17:H18"/>
    <mergeCell ref="I17:I18"/>
    <mergeCell ref="J17:L17"/>
    <mergeCell ref="M17:O17"/>
    <mergeCell ref="P16:P18"/>
    <mergeCell ref="Q16:Q18"/>
    <mergeCell ref="R16:R18"/>
    <mergeCell ref="A1:O2"/>
    <mergeCell ref="P1:V10"/>
    <mergeCell ref="A10:I10"/>
    <mergeCell ref="A11:I12"/>
    <mergeCell ref="A15:BF15"/>
    <mergeCell ref="A17:A18"/>
    <mergeCell ref="B17:B18"/>
    <mergeCell ref="C17:C18"/>
    <mergeCell ref="D17:D18"/>
    <mergeCell ref="E17:E18"/>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8"/>
  <sheetViews>
    <sheetView zoomScale="90" zoomScaleNormal="90" workbookViewId="0">
      <selection activeCell="J11" sqref="J11"/>
    </sheetView>
  </sheetViews>
  <sheetFormatPr baseColWidth="10" defaultColWidth="11.5703125" defaultRowHeight="11.25" x14ac:dyDescent="0.2"/>
  <cols>
    <col min="1" max="2" width="4.42578125" style="87" bestFit="1" customWidth="1"/>
    <col min="3" max="4" width="2.5703125" style="87" bestFit="1" customWidth="1"/>
    <col min="5" max="5" width="4.42578125" style="87" bestFit="1" customWidth="1"/>
    <col min="6" max="6" width="34.28515625" style="87" customWidth="1"/>
    <col min="7" max="7" width="42.85546875" style="87" customWidth="1"/>
    <col min="8" max="22" width="11.5703125" style="87"/>
    <col min="23" max="23" width="13.28515625" style="87" customWidth="1"/>
    <col min="24" max="24" width="13.7109375" style="87" customWidth="1"/>
    <col min="25" max="25" width="14.28515625" style="87" customWidth="1"/>
    <col min="26" max="27" width="11.5703125" style="87"/>
    <col min="28" max="28" width="12.42578125" style="87" customWidth="1"/>
    <col min="29" max="31" width="15.7109375" style="87" customWidth="1"/>
    <col min="32" max="32" width="11.5703125" style="87" customWidth="1"/>
    <col min="33" max="33" width="13.42578125" style="87" customWidth="1"/>
    <col min="34" max="34" width="12.140625" style="87" customWidth="1"/>
    <col min="35" max="35" width="11.5703125" style="87" customWidth="1"/>
    <col min="36" max="41" width="13.28515625" style="87" customWidth="1"/>
    <col min="42" max="42" width="14.42578125" style="87" customWidth="1"/>
    <col min="43" max="43" width="13.7109375" style="87" customWidth="1"/>
    <col min="44" max="44" width="16.140625" style="87" customWidth="1"/>
    <col min="45" max="45" width="13.5703125" style="87" customWidth="1"/>
    <col min="46" max="46" width="12.5703125" style="87" customWidth="1"/>
    <col min="47" max="47" width="12.85546875" style="87" customWidth="1"/>
    <col min="48" max="56" width="11.5703125" style="87"/>
    <col min="57" max="57" width="43.5703125" style="87" customWidth="1"/>
    <col min="58" max="58" width="48.140625" style="87" customWidth="1"/>
    <col min="59" max="16384" width="11.5703125" style="87"/>
  </cols>
  <sheetData>
    <row r="1" spans="1:68" ht="20.45" customHeight="1" x14ac:dyDescent="0.2">
      <c r="A1" s="185"/>
      <c r="B1" s="186"/>
      <c r="C1" s="186"/>
      <c r="D1" s="186"/>
      <c r="E1" s="186"/>
      <c r="F1" s="186"/>
      <c r="G1" s="186"/>
    </row>
    <row r="2" spans="1:68" ht="20.45" customHeight="1" x14ac:dyDescent="0.2">
      <c r="A2" s="186"/>
      <c r="B2" s="186"/>
      <c r="C2" s="186"/>
      <c r="D2" s="186"/>
      <c r="E2" s="186"/>
      <c r="F2" s="186"/>
      <c r="G2" s="186"/>
    </row>
    <row r="3" spans="1:68" ht="20.45" customHeight="1" x14ac:dyDescent="0.2">
      <c r="A3" s="186"/>
      <c r="B3" s="186"/>
      <c r="C3" s="186"/>
      <c r="D3" s="186"/>
      <c r="E3" s="186"/>
      <c r="F3" s="186"/>
      <c r="G3" s="186"/>
    </row>
    <row r="4" spans="1:68" ht="20.45" customHeight="1" x14ac:dyDescent="0.2">
      <c r="A4" s="186"/>
      <c r="B4" s="186"/>
      <c r="C4" s="186"/>
      <c r="D4" s="186"/>
      <c r="E4" s="186"/>
      <c r="F4" s="186"/>
      <c r="G4" s="186"/>
    </row>
    <row r="6" spans="1:68" s="7" customFormat="1" ht="25.5" customHeight="1" x14ac:dyDescent="0.2">
      <c r="A6" s="6"/>
      <c r="F6" s="277"/>
      <c r="G6" s="277"/>
      <c r="H6" s="277"/>
      <c r="I6" s="277"/>
      <c r="J6" s="271" t="s">
        <v>7</v>
      </c>
      <c r="K6" s="271"/>
      <c r="L6" s="271"/>
      <c r="M6" s="271"/>
      <c r="N6" s="271"/>
      <c r="O6" s="271"/>
      <c r="P6" s="272" t="s">
        <v>13</v>
      </c>
      <c r="Q6" s="281" t="s">
        <v>14</v>
      </c>
      <c r="R6" s="271" t="s">
        <v>15</v>
      </c>
      <c r="S6" s="271" t="s">
        <v>16</v>
      </c>
      <c r="T6" s="272" t="s">
        <v>17</v>
      </c>
      <c r="U6" s="273" t="s">
        <v>18</v>
      </c>
      <c r="V6" s="273"/>
      <c r="W6" s="273"/>
      <c r="X6" s="9"/>
      <c r="Y6" s="9"/>
      <c r="Z6" s="9"/>
      <c r="AC6" s="274" t="s">
        <v>24</v>
      </c>
      <c r="AD6" s="274"/>
      <c r="AE6" s="274"/>
      <c r="AF6" s="293" t="s">
        <v>27</v>
      </c>
      <c r="AG6" s="294"/>
      <c r="AH6" s="294"/>
      <c r="AI6" s="294"/>
      <c r="AJ6" s="295"/>
      <c r="AK6" s="293" t="s">
        <v>92</v>
      </c>
      <c r="AL6" s="294"/>
      <c r="AM6" s="294"/>
      <c r="AN6" s="294"/>
      <c r="AO6" s="295"/>
      <c r="AP6" s="285" t="s">
        <v>30</v>
      </c>
      <c r="AQ6" s="285"/>
      <c r="AR6" s="285"/>
      <c r="AS6" s="285"/>
      <c r="AT6" s="285"/>
      <c r="AU6" s="285"/>
      <c r="AV6" s="274" t="s">
        <v>33</v>
      </c>
      <c r="AW6" s="274" t="s">
        <v>34</v>
      </c>
      <c r="AX6" s="4" t="s">
        <v>36</v>
      </c>
      <c r="AY6" s="284"/>
      <c r="AZ6" s="284"/>
      <c r="BA6" s="284"/>
      <c r="BB6" s="284"/>
      <c r="BC6" s="284"/>
      <c r="BD6" s="284"/>
      <c r="BE6" s="292" t="s">
        <v>37</v>
      </c>
    </row>
    <row r="7" spans="1:68" s="7" customFormat="1" ht="62.25" customHeight="1" x14ac:dyDescent="0.2">
      <c r="A7" s="245" t="s">
        <v>0</v>
      </c>
      <c r="B7" s="245" t="s">
        <v>1</v>
      </c>
      <c r="C7" s="245" t="s">
        <v>2</v>
      </c>
      <c r="D7" s="247" t="s">
        <v>3</v>
      </c>
      <c r="E7" s="247" t="s">
        <v>4</v>
      </c>
      <c r="F7" s="269" t="s">
        <v>5</v>
      </c>
      <c r="G7" s="269" t="s">
        <v>6</v>
      </c>
      <c r="H7" s="269" t="s">
        <v>38</v>
      </c>
      <c r="I7" s="269" t="s">
        <v>39</v>
      </c>
      <c r="J7" s="278" t="s">
        <v>8</v>
      </c>
      <c r="K7" s="279"/>
      <c r="L7" s="280"/>
      <c r="M7" s="278" t="s">
        <v>9</v>
      </c>
      <c r="N7" s="279"/>
      <c r="O7" s="280"/>
      <c r="P7" s="272"/>
      <c r="Q7" s="282"/>
      <c r="R7" s="271"/>
      <c r="S7" s="271"/>
      <c r="T7" s="272"/>
      <c r="U7" s="273" t="s">
        <v>19</v>
      </c>
      <c r="V7" s="273"/>
      <c r="W7" s="271" t="s">
        <v>20</v>
      </c>
      <c r="X7" s="305" t="s">
        <v>41</v>
      </c>
      <c r="Y7" s="305"/>
      <c r="Z7" s="306"/>
      <c r="AA7" s="275" t="s">
        <v>23</v>
      </c>
      <c r="AB7" s="303" t="s">
        <v>42</v>
      </c>
      <c r="AC7" s="274"/>
      <c r="AD7" s="274"/>
      <c r="AE7" s="274"/>
      <c r="AF7" s="296"/>
      <c r="AG7" s="297"/>
      <c r="AH7" s="297"/>
      <c r="AI7" s="297"/>
      <c r="AJ7" s="298"/>
      <c r="AK7" s="296"/>
      <c r="AL7" s="297"/>
      <c r="AM7" s="297"/>
      <c r="AN7" s="297"/>
      <c r="AO7" s="298"/>
      <c r="AP7" s="286" t="s">
        <v>31</v>
      </c>
      <c r="AQ7" s="287"/>
      <c r="AR7" s="288"/>
      <c r="AS7" s="286" t="s">
        <v>32</v>
      </c>
      <c r="AT7" s="287"/>
      <c r="AU7" s="288"/>
      <c r="AV7" s="274"/>
      <c r="AW7" s="274"/>
      <c r="AX7" s="289" t="s">
        <v>43</v>
      </c>
      <c r="AY7" s="291" t="s">
        <v>45</v>
      </c>
      <c r="AZ7" s="291"/>
      <c r="BA7" s="292" t="s">
        <v>46</v>
      </c>
      <c r="BB7" s="292"/>
      <c r="BC7" s="292" t="s">
        <v>47</v>
      </c>
      <c r="BD7" s="302"/>
      <c r="BE7" s="292"/>
      <c r="BF7" s="269"/>
    </row>
    <row r="8" spans="1:68" s="7" customFormat="1" ht="103.5" customHeight="1" x14ac:dyDescent="0.2">
      <c r="A8" s="246"/>
      <c r="B8" s="246"/>
      <c r="C8" s="246"/>
      <c r="D8" s="248"/>
      <c r="E8" s="248"/>
      <c r="F8" s="270"/>
      <c r="G8" s="270"/>
      <c r="H8" s="270"/>
      <c r="I8" s="270"/>
      <c r="J8" s="1" t="s">
        <v>10</v>
      </c>
      <c r="K8" s="1" t="s">
        <v>11</v>
      </c>
      <c r="L8" s="1" t="s">
        <v>12</v>
      </c>
      <c r="M8" s="1" t="s">
        <v>10</v>
      </c>
      <c r="N8" s="1" t="s">
        <v>11</v>
      </c>
      <c r="O8" s="1" t="s">
        <v>12</v>
      </c>
      <c r="P8" s="272"/>
      <c r="Q8" s="283"/>
      <c r="R8" s="271"/>
      <c r="S8" s="271"/>
      <c r="T8" s="272"/>
      <c r="U8" s="1" t="s">
        <v>21</v>
      </c>
      <c r="V8" s="2" t="s">
        <v>22</v>
      </c>
      <c r="W8" s="271"/>
      <c r="X8" s="11" t="s">
        <v>51</v>
      </c>
      <c r="Y8" s="11" t="s">
        <v>52</v>
      </c>
      <c r="Z8" s="12" t="s">
        <v>53</v>
      </c>
      <c r="AA8" s="276"/>
      <c r="AB8" s="304"/>
      <c r="AC8" s="3" t="s">
        <v>25</v>
      </c>
      <c r="AD8" s="3" t="s">
        <v>26</v>
      </c>
      <c r="AE8" s="3" t="s">
        <v>12</v>
      </c>
      <c r="AF8" s="8" t="s">
        <v>28</v>
      </c>
      <c r="AG8" s="8" t="s">
        <v>29</v>
      </c>
      <c r="AH8" s="8" t="s">
        <v>54</v>
      </c>
      <c r="AI8" s="8" t="s">
        <v>55</v>
      </c>
      <c r="AJ8" s="8" t="s">
        <v>12</v>
      </c>
      <c r="AK8" s="118" t="s">
        <v>28</v>
      </c>
      <c r="AL8" s="118" t="s">
        <v>29</v>
      </c>
      <c r="AM8" s="118" t="s">
        <v>54</v>
      </c>
      <c r="AN8" s="118" t="s">
        <v>55</v>
      </c>
      <c r="AO8" s="118" t="s">
        <v>12</v>
      </c>
      <c r="AP8" s="3" t="s">
        <v>25</v>
      </c>
      <c r="AQ8" s="3" t="s">
        <v>26</v>
      </c>
      <c r="AR8" s="3" t="s">
        <v>12</v>
      </c>
      <c r="AS8" s="3" t="s">
        <v>25</v>
      </c>
      <c r="AT8" s="3" t="s">
        <v>26</v>
      </c>
      <c r="AU8" s="3" t="s">
        <v>12</v>
      </c>
      <c r="AV8" s="274"/>
      <c r="AW8" s="274"/>
      <c r="AX8" s="290"/>
      <c r="AY8" s="13" t="s">
        <v>59</v>
      </c>
      <c r="AZ8" s="14" t="s">
        <v>60</v>
      </c>
      <c r="BA8" s="15" t="s">
        <v>59</v>
      </c>
      <c r="BB8" s="16" t="s">
        <v>61</v>
      </c>
      <c r="BC8" s="17" t="s">
        <v>62</v>
      </c>
      <c r="BD8" s="18" t="s">
        <v>63</v>
      </c>
      <c r="BE8" s="292"/>
      <c r="BF8" s="270"/>
    </row>
    <row r="10" spans="1:68" s="61" customFormat="1" ht="151.5" customHeight="1" x14ac:dyDescent="0.2">
      <c r="A10" s="62">
        <v>113</v>
      </c>
      <c r="B10" s="63">
        <v>17</v>
      </c>
      <c r="C10" s="63">
        <v>18</v>
      </c>
      <c r="D10" s="62">
        <v>2</v>
      </c>
      <c r="E10" s="63">
        <v>1</v>
      </c>
      <c r="F10" s="64" t="s">
        <v>70</v>
      </c>
      <c r="G10" s="64" t="s">
        <v>71</v>
      </c>
      <c r="H10" s="63">
        <v>2011</v>
      </c>
      <c r="I10" s="63" t="s">
        <v>68</v>
      </c>
      <c r="J10" s="65">
        <v>812</v>
      </c>
      <c r="K10" s="65">
        <v>627</v>
      </c>
      <c r="L10" s="65">
        <v>1439</v>
      </c>
      <c r="M10" s="65">
        <v>26</v>
      </c>
      <c r="N10" s="65">
        <v>9</v>
      </c>
      <c r="O10" s="65">
        <f>+M10+N10</f>
        <v>35</v>
      </c>
      <c r="P10" s="66">
        <f t="shared" ref="P10:P14" si="0">O10+L10</f>
        <v>1474</v>
      </c>
      <c r="Q10" s="65">
        <v>1</v>
      </c>
      <c r="R10" s="65">
        <v>1474</v>
      </c>
      <c r="S10" s="65">
        <v>1474</v>
      </c>
      <c r="T10" s="65">
        <v>21</v>
      </c>
      <c r="U10" s="210">
        <v>8</v>
      </c>
      <c r="V10" s="211">
        <v>296718.48149999999</v>
      </c>
      <c r="W10" s="211">
        <v>551048.60850000009</v>
      </c>
      <c r="X10" s="212">
        <v>650</v>
      </c>
      <c r="Y10" s="212">
        <v>650</v>
      </c>
      <c r="Z10" s="212">
        <f>X10-Y10</f>
        <v>0</v>
      </c>
      <c r="AA10" s="213" t="s">
        <v>139</v>
      </c>
      <c r="AB10" s="214">
        <v>1</v>
      </c>
      <c r="AC10" s="114">
        <v>850000</v>
      </c>
      <c r="AD10" s="67">
        <v>850000</v>
      </c>
      <c r="AE10" s="67">
        <v>1700000</v>
      </c>
      <c r="AF10" s="68">
        <v>0</v>
      </c>
      <c r="AG10" s="68">
        <v>0</v>
      </c>
      <c r="AH10" s="68">
        <v>337767.09</v>
      </c>
      <c r="AI10" s="68">
        <v>0</v>
      </c>
      <c r="AJ10" s="68">
        <f>AF10+AG10+AH10+AI10</f>
        <v>337767.09</v>
      </c>
      <c r="AK10" s="68">
        <v>0</v>
      </c>
      <c r="AL10" s="68">
        <v>0</v>
      </c>
      <c r="AM10" s="68">
        <v>0</v>
      </c>
      <c r="AN10" s="68">
        <v>0</v>
      </c>
      <c r="AO10" s="68">
        <f>AK10+AL10+AM10+AN10</f>
        <v>0</v>
      </c>
      <c r="AP10" s="67">
        <f>AR10/2</f>
        <v>423883.54500000004</v>
      </c>
      <c r="AQ10" s="67">
        <f>AR10/2</f>
        <v>423883.54500000004</v>
      </c>
      <c r="AR10" s="67">
        <f>510000+AJ10</f>
        <v>847767.09000000008</v>
      </c>
      <c r="AS10" s="67">
        <f>AU10/2</f>
        <v>426116.45499999996</v>
      </c>
      <c r="AT10" s="67">
        <f>AU10/2</f>
        <v>426116.45499999996</v>
      </c>
      <c r="AU10" s="67">
        <f>AE10-AR10</f>
        <v>852232.90999999992</v>
      </c>
      <c r="AV10" s="108">
        <f>AR10*100/AE10</f>
        <v>49.868652352941183</v>
      </c>
      <c r="AW10" s="210" t="s">
        <v>135</v>
      </c>
      <c r="AX10" s="210" t="s">
        <v>75</v>
      </c>
      <c r="AY10" s="219">
        <v>41141</v>
      </c>
      <c r="AZ10" s="219">
        <v>41137</v>
      </c>
      <c r="BA10" s="219">
        <v>41300</v>
      </c>
      <c r="BB10" s="219">
        <v>41300</v>
      </c>
      <c r="BC10" s="220" t="s">
        <v>130</v>
      </c>
      <c r="BD10" s="220" t="s">
        <v>130</v>
      </c>
      <c r="BE10" s="240" t="s">
        <v>90</v>
      </c>
      <c r="BF10" s="224"/>
      <c r="BG10" s="136"/>
      <c r="BH10" s="136"/>
      <c r="BI10" s="136"/>
      <c r="BJ10" s="136"/>
      <c r="BK10" s="136"/>
      <c r="BL10" s="136"/>
      <c r="BM10" s="136"/>
      <c r="BN10" s="137"/>
    </row>
    <row r="11" spans="1:68" s="61" customFormat="1" ht="141.75" customHeight="1" x14ac:dyDescent="0.2">
      <c r="A11" s="62">
        <v>115</v>
      </c>
      <c r="B11" s="63">
        <v>17</v>
      </c>
      <c r="C11" s="63">
        <v>18</v>
      </c>
      <c r="D11" s="62">
        <v>2</v>
      </c>
      <c r="E11" s="63">
        <v>3</v>
      </c>
      <c r="F11" s="64" t="s">
        <v>73</v>
      </c>
      <c r="G11" s="64" t="s">
        <v>74</v>
      </c>
      <c r="H11" s="63">
        <v>2011</v>
      </c>
      <c r="I11" s="63" t="s">
        <v>68</v>
      </c>
      <c r="J11" s="65">
        <v>812</v>
      </c>
      <c r="K11" s="65">
        <v>627</v>
      </c>
      <c r="L11" s="65">
        <f t="shared" ref="L11" si="1">+J11+K11</f>
        <v>1439</v>
      </c>
      <c r="M11" s="65">
        <v>26</v>
      </c>
      <c r="N11" s="65">
        <v>9</v>
      </c>
      <c r="O11" s="65">
        <f>+M11+N11</f>
        <v>35</v>
      </c>
      <c r="P11" s="66">
        <f t="shared" si="0"/>
        <v>1474</v>
      </c>
      <c r="Q11" s="65">
        <v>1</v>
      </c>
      <c r="R11" s="65">
        <v>1474</v>
      </c>
      <c r="S11" s="65">
        <v>1474</v>
      </c>
      <c r="T11" s="65">
        <v>21</v>
      </c>
      <c r="U11" s="210">
        <v>9</v>
      </c>
      <c r="V11" s="211">
        <v>506878.337</v>
      </c>
      <c r="W11" s="211">
        <v>941345.48300000001</v>
      </c>
      <c r="X11" s="215">
        <v>218</v>
      </c>
      <c r="Y11" s="215">
        <v>218</v>
      </c>
      <c r="Z11" s="215">
        <f>+X11-Y11</f>
        <v>0</v>
      </c>
      <c r="AA11" s="210" t="s">
        <v>138</v>
      </c>
      <c r="AB11" s="216">
        <v>1</v>
      </c>
      <c r="AC11" s="67">
        <v>840000</v>
      </c>
      <c r="AD11" s="67">
        <v>840000</v>
      </c>
      <c r="AE11" s="67">
        <v>1680000</v>
      </c>
      <c r="AF11" s="68">
        <v>0</v>
      </c>
      <c r="AG11" s="68">
        <v>0</v>
      </c>
      <c r="AH11" s="68">
        <v>162351.79</v>
      </c>
      <c r="AI11" s="68">
        <v>0</v>
      </c>
      <c r="AJ11" s="68">
        <f>AF11+AG11+AH11+AI11</f>
        <v>162351.79</v>
      </c>
      <c r="AK11" s="68">
        <v>0</v>
      </c>
      <c r="AL11" s="68">
        <v>0</v>
      </c>
      <c r="AM11" s="68">
        <v>0</v>
      </c>
      <c r="AN11" s="68">
        <v>0</v>
      </c>
      <c r="AO11" s="68">
        <f>AK11+AL11+AM11+AN11</f>
        <v>0</v>
      </c>
      <c r="AP11" s="67">
        <f>AR11/2</f>
        <v>724111.91</v>
      </c>
      <c r="AQ11" s="67">
        <f>AR11/2</f>
        <v>724111.91</v>
      </c>
      <c r="AR11" s="67">
        <f>1285872.03+AJ11</f>
        <v>1448223.82</v>
      </c>
      <c r="AS11" s="67">
        <f>AU11/2</f>
        <v>115888.08999999997</v>
      </c>
      <c r="AT11" s="67">
        <f>AU11/2</f>
        <v>115888.08999999997</v>
      </c>
      <c r="AU11" s="67">
        <f>AE11-AR11</f>
        <v>231776.17999999993</v>
      </c>
      <c r="AV11" s="109">
        <f>AR11*100/AE11</f>
        <v>86.203798809523803</v>
      </c>
      <c r="AW11" s="210" t="s">
        <v>135</v>
      </c>
      <c r="AX11" s="210" t="s">
        <v>75</v>
      </c>
      <c r="AY11" s="219">
        <v>41141</v>
      </c>
      <c r="AZ11" s="219">
        <v>41137</v>
      </c>
      <c r="BA11" s="219">
        <v>41300</v>
      </c>
      <c r="BB11" s="219">
        <v>41380</v>
      </c>
      <c r="BC11" s="220" t="s">
        <v>130</v>
      </c>
      <c r="BD11" s="220" t="s">
        <v>130</v>
      </c>
      <c r="BE11" s="165" t="s">
        <v>162</v>
      </c>
      <c r="BF11" s="224"/>
      <c r="BG11" s="138"/>
      <c r="BH11" s="138"/>
      <c r="BI11" s="138"/>
      <c r="BJ11" s="138"/>
      <c r="BK11" s="138"/>
      <c r="BL11" s="138"/>
      <c r="BM11" s="138"/>
      <c r="BN11" s="138"/>
      <c r="BP11" s="115"/>
    </row>
    <row r="12" spans="1:68" s="48" customFormat="1" ht="178.5" customHeight="1" x14ac:dyDescent="0.2">
      <c r="A12" s="26">
        <v>121</v>
      </c>
      <c r="B12" s="25">
        <v>17</v>
      </c>
      <c r="C12" s="25">
        <v>18</v>
      </c>
      <c r="D12" s="29">
        <v>3</v>
      </c>
      <c r="E12" s="25">
        <v>3</v>
      </c>
      <c r="F12" s="27" t="s">
        <v>77</v>
      </c>
      <c r="G12" s="27" t="s">
        <v>77</v>
      </c>
      <c r="H12" s="80">
        <v>2011</v>
      </c>
      <c r="I12" s="25" t="s">
        <v>68</v>
      </c>
      <c r="J12" s="78">
        <v>244</v>
      </c>
      <c r="K12" s="78">
        <v>212</v>
      </c>
      <c r="L12" s="78">
        <f>+J12+K12</f>
        <v>456</v>
      </c>
      <c r="M12" s="81">
        <v>0</v>
      </c>
      <c r="N12" s="81">
        <v>0</v>
      </c>
      <c r="O12" s="81">
        <v>0</v>
      </c>
      <c r="P12" s="30">
        <f t="shared" si="0"/>
        <v>456</v>
      </c>
      <c r="Q12" s="46">
        <v>1</v>
      </c>
      <c r="R12" s="46">
        <v>456</v>
      </c>
      <c r="S12" s="46">
        <v>456</v>
      </c>
      <c r="T12" s="81">
        <v>21</v>
      </c>
      <c r="U12" s="33">
        <v>3</v>
      </c>
      <c r="V12" s="217">
        <v>42427.444499999998</v>
      </c>
      <c r="W12" s="217">
        <v>78793.825500000006</v>
      </c>
      <c r="X12" s="93">
        <v>12</v>
      </c>
      <c r="Y12" s="93">
        <v>12</v>
      </c>
      <c r="Z12" s="93">
        <f>+X12-Y12</f>
        <v>0</v>
      </c>
      <c r="AA12" s="39" t="s">
        <v>137</v>
      </c>
      <c r="AB12" s="218">
        <v>1</v>
      </c>
      <c r="AC12" s="45">
        <v>62908</v>
      </c>
      <c r="AD12" s="45">
        <v>62908</v>
      </c>
      <c r="AE12" s="45">
        <v>125816</v>
      </c>
      <c r="AF12" s="28">
        <v>0</v>
      </c>
      <c r="AG12" s="28">
        <v>0</v>
      </c>
      <c r="AH12" s="28">
        <v>0</v>
      </c>
      <c r="AI12" s="28">
        <v>110402.03</v>
      </c>
      <c r="AJ12" s="28">
        <f>AF12+AG12+AH12+AI12</f>
        <v>110402.03</v>
      </c>
      <c r="AK12" s="28">
        <v>10819.24</v>
      </c>
      <c r="AL12" s="28">
        <v>0</v>
      </c>
      <c r="AM12" s="28">
        <v>0</v>
      </c>
      <c r="AN12" s="28">
        <v>0</v>
      </c>
      <c r="AO12" s="28">
        <f>AK12+AL12+AM12+AN12</f>
        <v>10819.24</v>
      </c>
      <c r="AP12" s="45">
        <f>AR12/2</f>
        <v>60610.635000000002</v>
      </c>
      <c r="AQ12" s="45">
        <f>AR12/2</f>
        <v>60610.635000000002</v>
      </c>
      <c r="AR12" s="45">
        <f>AJ12+AO12</f>
        <v>121221.27</v>
      </c>
      <c r="AS12" s="45">
        <f>AU12/2</f>
        <v>2297.364999999998</v>
      </c>
      <c r="AT12" s="45">
        <f>AU12/2</f>
        <v>2297.364999999998</v>
      </c>
      <c r="AU12" s="45">
        <f>AE12-AR12</f>
        <v>4594.7299999999959</v>
      </c>
      <c r="AV12" s="79">
        <f t="shared" ref="AV12:AV13" si="2">AR12/AE12</f>
        <v>0.96348055891142625</v>
      </c>
      <c r="AW12" s="210" t="s">
        <v>135</v>
      </c>
      <c r="AX12" s="225" t="s">
        <v>75</v>
      </c>
      <c r="AY12" s="221">
        <v>41450</v>
      </c>
      <c r="AZ12" s="32">
        <v>41464</v>
      </c>
      <c r="BA12" s="221">
        <v>41453</v>
      </c>
      <c r="BB12" s="32">
        <v>41528</v>
      </c>
      <c r="BC12" s="222" t="s">
        <v>130</v>
      </c>
      <c r="BD12" s="222" t="s">
        <v>130</v>
      </c>
      <c r="BE12" s="243" t="s">
        <v>179</v>
      </c>
      <c r="BF12" s="241" t="s">
        <v>163</v>
      </c>
      <c r="BG12" s="235"/>
      <c r="BH12" s="235"/>
      <c r="BI12" s="235"/>
      <c r="BJ12" s="235"/>
      <c r="BK12" s="235"/>
      <c r="BL12" s="235"/>
      <c r="BM12" s="235"/>
      <c r="BN12" s="235"/>
      <c r="BO12" s="235"/>
    </row>
    <row r="13" spans="1:68" s="7" customFormat="1" ht="186.75" customHeight="1" x14ac:dyDescent="0.2">
      <c r="A13" s="51">
        <v>122</v>
      </c>
      <c r="B13" s="51">
        <v>17</v>
      </c>
      <c r="C13" s="51">
        <v>18</v>
      </c>
      <c r="D13" s="50">
        <v>4</v>
      </c>
      <c r="E13" s="51">
        <v>1</v>
      </c>
      <c r="F13" s="20" t="s">
        <v>78</v>
      </c>
      <c r="G13" s="23" t="s">
        <v>79</v>
      </c>
      <c r="H13" s="52">
        <v>2011</v>
      </c>
      <c r="I13" s="51" t="s">
        <v>68</v>
      </c>
      <c r="J13" s="70">
        <v>65</v>
      </c>
      <c r="K13" s="70">
        <v>67</v>
      </c>
      <c r="L13" s="70">
        <f>J13+K13</f>
        <v>132</v>
      </c>
      <c r="M13" s="71">
        <v>0</v>
      </c>
      <c r="N13" s="71">
        <v>0</v>
      </c>
      <c r="O13" s="71">
        <f>M13+N13</f>
        <v>0</v>
      </c>
      <c r="P13" s="71">
        <f t="shared" si="0"/>
        <v>132</v>
      </c>
      <c r="Q13" s="72">
        <v>0</v>
      </c>
      <c r="R13" s="73">
        <v>132</v>
      </c>
      <c r="S13" s="73">
        <v>132</v>
      </c>
      <c r="T13" s="71">
        <v>5</v>
      </c>
      <c r="U13" s="22">
        <v>0</v>
      </c>
      <c r="V13" s="76">
        <v>0</v>
      </c>
      <c r="W13" s="76">
        <v>0</v>
      </c>
      <c r="X13" s="56">
        <f>77+80</f>
        <v>157</v>
      </c>
      <c r="Y13" s="56">
        <v>112.74</v>
      </c>
      <c r="Z13" s="57">
        <v>44.26</v>
      </c>
      <c r="AA13" s="36">
        <v>8</v>
      </c>
      <c r="AB13" s="74">
        <v>1</v>
      </c>
      <c r="AC13" s="37">
        <v>36495</v>
      </c>
      <c r="AD13" s="37">
        <v>36495</v>
      </c>
      <c r="AE13" s="37">
        <v>72990</v>
      </c>
      <c r="AF13" s="21">
        <v>0</v>
      </c>
      <c r="AG13" s="21">
        <v>0</v>
      </c>
      <c r="AH13" s="21">
        <v>0</v>
      </c>
      <c r="AI13" s="21">
        <v>0</v>
      </c>
      <c r="AJ13" s="21">
        <f>AF13+AG13+AH13+AI13</f>
        <v>0</v>
      </c>
      <c r="AK13" s="21">
        <v>0</v>
      </c>
      <c r="AL13" s="21">
        <v>0</v>
      </c>
      <c r="AM13" s="21">
        <v>0</v>
      </c>
      <c r="AN13" s="21">
        <v>0</v>
      </c>
      <c r="AO13" s="21">
        <f>AK13+AL13+AM13+AN13</f>
        <v>0</v>
      </c>
      <c r="AP13" s="37">
        <v>0</v>
      </c>
      <c r="AQ13" s="37">
        <v>0</v>
      </c>
      <c r="AR13" s="37">
        <v>0</v>
      </c>
      <c r="AS13" s="37">
        <v>36495</v>
      </c>
      <c r="AT13" s="37">
        <v>36495</v>
      </c>
      <c r="AU13" s="37">
        <v>72990</v>
      </c>
      <c r="AV13" s="77">
        <f t="shared" si="2"/>
        <v>0</v>
      </c>
      <c r="AW13" s="33" t="s">
        <v>76</v>
      </c>
      <c r="AX13" s="225" t="s">
        <v>75</v>
      </c>
      <c r="AY13" s="223">
        <v>41352</v>
      </c>
      <c r="AZ13" s="223">
        <v>41352</v>
      </c>
      <c r="BA13" s="223">
        <v>41423</v>
      </c>
      <c r="BB13" s="223" t="s">
        <v>72</v>
      </c>
      <c r="BC13" s="178" t="s">
        <v>130</v>
      </c>
      <c r="BD13" s="178" t="s">
        <v>130</v>
      </c>
      <c r="BE13" s="82" t="s">
        <v>94</v>
      </c>
      <c r="BF13" s="241" t="s">
        <v>161</v>
      </c>
      <c r="BG13" s="168"/>
      <c r="BH13" s="236"/>
      <c r="BI13" s="236"/>
      <c r="BJ13" s="168"/>
      <c r="BK13" s="168"/>
      <c r="BL13" s="168"/>
      <c r="BM13" s="168"/>
      <c r="BN13" s="168"/>
      <c r="BO13" s="168"/>
    </row>
    <row r="14" spans="1:68" s="48" customFormat="1" ht="207.75" customHeight="1" x14ac:dyDescent="0.2">
      <c r="A14" s="19">
        <v>123</v>
      </c>
      <c r="B14" s="22">
        <v>17</v>
      </c>
      <c r="C14" s="22">
        <v>18</v>
      </c>
      <c r="D14" s="83">
        <v>5</v>
      </c>
      <c r="E14" s="22">
        <v>1</v>
      </c>
      <c r="F14" s="20" t="s">
        <v>80</v>
      </c>
      <c r="G14" s="23" t="s">
        <v>81</v>
      </c>
      <c r="H14" s="75">
        <v>2011</v>
      </c>
      <c r="I14" s="22" t="s">
        <v>68</v>
      </c>
      <c r="J14" s="84">
        <v>132</v>
      </c>
      <c r="K14" s="84">
        <v>214</v>
      </c>
      <c r="L14" s="84">
        <f>K14+J14</f>
        <v>346</v>
      </c>
      <c r="M14" s="85">
        <v>39</v>
      </c>
      <c r="N14" s="85">
        <v>36</v>
      </c>
      <c r="O14" s="85">
        <f>M14+N14</f>
        <v>75</v>
      </c>
      <c r="P14" s="71">
        <f t="shared" si="0"/>
        <v>421</v>
      </c>
      <c r="Q14" s="53">
        <v>0</v>
      </c>
      <c r="R14" s="53">
        <v>421</v>
      </c>
      <c r="S14" s="53">
        <v>421</v>
      </c>
      <c r="T14" s="85">
        <v>24</v>
      </c>
      <c r="U14" s="176">
        <v>12</v>
      </c>
      <c r="V14" s="76">
        <v>109572.28449999999</v>
      </c>
      <c r="W14" s="76">
        <v>203491.38549999997</v>
      </c>
      <c r="X14" s="56">
        <v>54</v>
      </c>
      <c r="Y14" s="56">
        <v>54</v>
      </c>
      <c r="Z14" s="57">
        <f>+X14-Y14</f>
        <v>0</v>
      </c>
      <c r="AA14" s="36"/>
      <c r="AB14" s="74">
        <v>1</v>
      </c>
      <c r="AC14" s="37">
        <v>181200</v>
      </c>
      <c r="AD14" s="37">
        <v>181200</v>
      </c>
      <c r="AE14" s="37">
        <v>362400</v>
      </c>
      <c r="AF14" s="21">
        <v>0</v>
      </c>
      <c r="AG14" s="21">
        <v>0</v>
      </c>
      <c r="AH14" s="21">
        <v>0</v>
      </c>
      <c r="AI14" s="21">
        <v>0</v>
      </c>
      <c r="AJ14" s="21">
        <f>AF14+AG14+AH14+AI14</f>
        <v>0</v>
      </c>
      <c r="AK14" s="21">
        <v>0</v>
      </c>
      <c r="AL14" s="21">
        <v>0</v>
      </c>
      <c r="AM14" s="151">
        <v>146341.82999999999</v>
      </c>
      <c r="AN14" s="21">
        <f>146341.83+20380.01</f>
        <v>166721.84</v>
      </c>
      <c r="AO14" s="21">
        <f>AK14+AL14+AM14+AN14</f>
        <v>313063.67</v>
      </c>
      <c r="AP14" s="37">
        <f>(AR14/2)</f>
        <v>156531.83499999999</v>
      </c>
      <c r="AQ14" s="37">
        <f>AR14/2</f>
        <v>156531.83499999999</v>
      </c>
      <c r="AR14" s="37">
        <f>+AO14</f>
        <v>313063.67</v>
      </c>
      <c r="AS14" s="37">
        <f>AU14/2</f>
        <v>24668.165000000008</v>
      </c>
      <c r="AT14" s="37">
        <f>AU14/2</f>
        <v>24668.165000000008</v>
      </c>
      <c r="AU14" s="37">
        <f>AE14-AO14</f>
        <v>49336.330000000016</v>
      </c>
      <c r="AV14" s="77">
        <f>AR14/AE14</f>
        <v>0.86386222406181012</v>
      </c>
      <c r="AW14" s="160" t="s">
        <v>125</v>
      </c>
      <c r="AX14" s="160" t="s">
        <v>75</v>
      </c>
      <c r="AY14" s="75" t="s">
        <v>96</v>
      </c>
      <c r="AZ14" s="178" t="s">
        <v>130</v>
      </c>
      <c r="BA14" s="86" t="s">
        <v>97</v>
      </c>
      <c r="BB14" s="169" t="s">
        <v>136</v>
      </c>
      <c r="BC14" s="178" t="s">
        <v>130</v>
      </c>
      <c r="BD14" s="178" t="s">
        <v>130</v>
      </c>
      <c r="BE14" s="244" t="s">
        <v>95</v>
      </c>
      <c r="BF14" s="242" t="s">
        <v>160</v>
      </c>
      <c r="BG14" s="237"/>
      <c r="BH14" s="237"/>
      <c r="BI14" s="237"/>
      <c r="BJ14" s="237"/>
      <c r="BK14" s="237"/>
      <c r="BL14" s="237"/>
      <c r="BM14" s="237"/>
      <c r="BN14" s="237"/>
      <c r="BO14" s="237"/>
    </row>
    <row r="17" spans="1:28" ht="15.75" x14ac:dyDescent="0.25">
      <c r="A17" s="90"/>
      <c r="B17" s="90"/>
      <c r="C17" s="90"/>
      <c r="D17" s="90"/>
      <c r="E17" s="90"/>
      <c r="F17" s="90"/>
      <c r="G17" s="90"/>
      <c r="H17" s="90"/>
      <c r="I17" s="90"/>
      <c r="J17" s="90"/>
    </row>
    <row r="20" spans="1:28" ht="10.15" customHeight="1" x14ac:dyDescent="0.2">
      <c r="I20" s="274" t="s">
        <v>24</v>
      </c>
      <c r="J20" s="274"/>
      <c r="K20" s="274"/>
      <c r="L20" s="293" t="s">
        <v>92</v>
      </c>
      <c r="M20" s="294"/>
      <c r="N20" s="294"/>
      <c r="O20" s="294"/>
      <c r="P20" s="295"/>
      <c r="Q20" s="307" t="s">
        <v>108</v>
      </c>
      <c r="R20" s="308"/>
      <c r="S20" s="309"/>
      <c r="T20" s="307" t="s">
        <v>32</v>
      </c>
      <c r="U20" s="308"/>
      <c r="V20" s="309"/>
    </row>
    <row r="21" spans="1:28" ht="28.9" customHeight="1" x14ac:dyDescent="0.2">
      <c r="A21" s="182"/>
      <c r="B21" s="182"/>
      <c r="C21" s="182"/>
      <c r="F21" s="269" t="s">
        <v>6</v>
      </c>
      <c r="G21" s="269" t="s">
        <v>38</v>
      </c>
      <c r="H21" s="269" t="s">
        <v>39</v>
      </c>
      <c r="I21" s="274"/>
      <c r="J21" s="274"/>
      <c r="K21" s="274"/>
      <c r="L21" s="296"/>
      <c r="M21" s="297"/>
      <c r="N21" s="297"/>
      <c r="O21" s="297"/>
      <c r="P21" s="298"/>
      <c r="Q21" s="310"/>
      <c r="R21" s="311"/>
      <c r="S21" s="312"/>
      <c r="T21" s="310"/>
      <c r="U21" s="311"/>
      <c r="V21" s="312"/>
    </row>
    <row r="22" spans="1:28" ht="39.75" customHeight="1" x14ac:dyDescent="0.2">
      <c r="A22" s="182"/>
      <c r="B22" s="182"/>
      <c r="C22" s="182"/>
      <c r="F22" s="270"/>
      <c r="G22" s="270"/>
      <c r="H22" s="270"/>
      <c r="I22" s="3" t="s">
        <v>25</v>
      </c>
      <c r="J22" s="3" t="s">
        <v>26</v>
      </c>
      <c r="K22" s="3" t="s">
        <v>12</v>
      </c>
      <c r="L22" s="126" t="s">
        <v>28</v>
      </c>
      <c r="M22" s="126" t="s">
        <v>29</v>
      </c>
      <c r="N22" s="126" t="s">
        <v>54</v>
      </c>
      <c r="O22" s="126" t="s">
        <v>55</v>
      </c>
      <c r="P22" s="126" t="s">
        <v>12</v>
      </c>
      <c r="Q22" s="3" t="s">
        <v>25</v>
      </c>
      <c r="R22" s="3" t="s">
        <v>26</v>
      </c>
      <c r="S22" s="3" t="s">
        <v>12</v>
      </c>
      <c r="T22" s="3" t="s">
        <v>25</v>
      </c>
      <c r="U22" s="3" t="s">
        <v>26</v>
      </c>
      <c r="V22" s="3" t="s">
        <v>12</v>
      </c>
    </row>
    <row r="23" spans="1:28" x14ac:dyDescent="0.2">
      <c r="X23" s="208"/>
      <c r="Y23" s="208"/>
      <c r="Z23" s="208"/>
    </row>
    <row r="24" spans="1:28" ht="150.6" customHeight="1" x14ac:dyDescent="0.2">
      <c r="A24" s="183"/>
      <c r="B24" s="183"/>
      <c r="C24" s="183"/>
      <c r="D24" s="183"/>
      <c r="E24" s="183"/>
      <c r="F24" s="143" t="s">
        <v>165</v>
      </c>
      <c r="G24" s="144">
        <v>2011</v>
      </c>
      <c r="H24" s="141" t="s">
        <v>68</v>
      </c>
      <c r="I24" s="179">
        <f>(K24/2)</f>
        <v>67014.48</v>
      </c>
      <c r="J24" s="179">
        <v>67014.48</v>
      </c>
      <c r="K24" s="142">
        <v>134028.96</v>
      </c>
      <c r="L24" s="180"/>
      <c r="M24" s="180"/>
      <c r="N24" s="180"/>
      <c r="O24" s="180">
        <v>0</v>
      </c>
      <c r="P24" s="180">
        <v>0</v>
      </c>
      <c r="Q24" s="179">
        <f>(S24/2)</f>
        <v>40135</v>
      </c>
      <c r="R24" s="179">
        <v>40135</v>
      </c>
      <c r="S24" s="179">
        <v>80270</v>
      </c>
      <c r="T24" s="179">
        <f>(V24/2)</f>
        <v>26879.479999999996</v>
      </c>
      <c r="U24" s="179">
        <v>26879.479999999996</v>
      </c>
      <c r="V24" s="180">
        <f>(K24-S24)</f>
        <v>53758.959999999992</v>
      </c>
      <c r="W24" s="313" t="s">
        <v>164</v>
      </c>
      <c r="X24" s="313"/>
      <c r="Y24" s="313"/>
      <c r="Z24" s="313"/>
    </row>
    <row r="25" spans="1:28" x14ac:dyDescent="0.2">
      <c r="A25" s="47"/>
      <c r="B25" s="47"/>
      <c r="C25" s="47"/>
      <c r="D25" s="47"/>
      <c r="E25" s="47"/>
      <c r="G25" s="140"/>
      <c r="I25" s="181"/>
      <c r="J25" s="181"/>
      <c r="L25" s="181"/>
      <c r="M25" s="181"/>
      <c r="N25" s="181"/>
      <c r="O25" s="181"/>
      <c r="P25" s="181"/>
      <c r="X25" s="209"/>
      <c r="Y25" s="209"/>
      <c r="Z25" s="209"/>
    </row>
    <row r="26" spans="1:28" ht="165" customHeight="1" x14ac:dyDescent="0.25">
      <c r="A26" s="184"/>
      <c r="B26" s="184"/>
      <c r="C26" s="184"/>
      <c r="D26" s="184"/>
      <c r="E26" s="184"/>
      <c r="F26" s="167" t="s">
        <v>109</v>
      </c>
      <c r="G26" s="144">
        <v>2011</v>
      </c>
      <c r="H26" s="141" t="s">
        <v>68</v>
      </c>
      <c r="I26" s="179">
        <f>(K26/2)</f>
        <v>4065.2750000000001</v>
      </c>
      <c r="J26" s="179">
        <v>4065.2750000000001</v>
      </c>
      <c r="K26" s="142">
        <v>8130.55</v>
      </c>
      <c r="L26" s="180"/>
      <c r="M26" s="180"/>
      <c r="N26" s="180"/>
      <c r="O26" s="180">
        <v>0</v>
      </c>
      <c r="P26" s="180">
        <v>0</v>
      </c>
      <c r="Q26" s="180">
        <v>0</v>
      </c>
      <c r="R26" s="180">
        <v>0</v>
      </c>
      <c r="S26" s="180">
        <v>0</v>
      </c>
      <c r="T26" s="180">
        <f>V26/2</f>
        <v>4065.2750000000001</v>
      </c>
      <c r="U26" s="180">
        <f>V26/2</f>
        <v>4065.2750000000001</v>
      </c>
      <c r="V26" s="180">
        <f>K26-S26</f>
        <v>8130.55</v>
      </c>
      <c r="W26" s="314" t="s">
        <v>166</v>
      </c>
      <c r="X26" s="315"/>
      <c r="Y26" s="315"/>
      <c r="Z26" s="315"/>
    </row>
    <row r="27" spans="1:28" x14ac:dyDescent="0.2">
      <c r="F27" s="139"/>
      <c r="G27" s="141"/>
      <c r="H27" s="139"/>
      <c r="I27" s="139"/>
      <c r="J27" s="139"/>
      <c r="K27" s="139"/>
      <c r="L27" s="139"/>
      <c r="M27" s="139"/>
      <c r="N27" s="139"/>
      <c r="O27" s="139"/>
      <c r="P27" s="139"/>
      <c r="Q27" s="139"/>
      <c r="R27" s="139"/>
      <c r="S27" s="139"/>
      <c r="T27" s="139"/>
      <c r="U27" s="139"/>
      <c r="V27" s="139"/>
      <c r="AB27" s="181"/>
    </row>
    <row r="28" spans="1:28" x14ac:dyDescent="0.2">
      <c r="G28" s="140"/>
    </row>
  </sheetData>
  <sheetProtection algorithmName="SHA-512" hashValue="SV8Lk9RVNhiiXKI8Mcan45FpkMs0Dy6zsGzwGzFPWVLW6EC56PYEMXsX3lxYIfrq+DrvQDq/32B2jBiPQjLKzQ==" saltValue="/K+iDFrEoxWpxER2SbTglQ==" spinCount="100000" sheet="1" objects="1" scenarios="1"/>
  <mergeCells count="48">
    <mergeCell ref="L20:P21"/>
    <mergeCell ref="Q20:S21"/>
    <mergeCell ref="T20:V21"/>
    <mergeCell ref="W24:Z24"/>
    <mergeCell ref="W26:Z26"/>
    <mergeCell ref="F21:F22"/>
    <mergeCell ref="G21:G22"/>
    <mergeCell ref="H21:H22"/>
    <mergeCell ref="I20:K21"/>
    <mergeCell ref="AY6:BD6"/>
    <mergeCell ref="S6:S8"/>
    <mergeCell ref="T6:T8"/>
    <mergeCell ref="U6:W6"/>
    <mergeCell ref="U7:V7"/>
    <mergeCell ref="W7:W8"/>
    <mergeCell ref="X7:Z7"/>
    <mergeCell ref="J7:L7"/>
    <mergeCell ref="M7:O7"/>
    <mergeCell ref="F6:I6"/>
    <mergeCell ref="J6:O6"/>
    <mergeCell ref="P6:P8"/>
    <mergeCell ref="BE6:BE8"/>
    <mergeCell ref="AA7:AA8"/>
    <mergeCell ref="AW6:AW8"/>
    <mergeCell ref="BF7:BF8"/>
    <mergeCell ref="AY7:AZ7"/>
    <mergeCell ref="BA7:BB7"/>
    <mergeCell ref="BC7:BD7"/>
    <mergeCell ref="AC6:AE7"/>
    <mergeCell ref="AP6:AU6"/>
    <mergeCell ref="AK6:AO7"/>
    <mergeCell ref="AS7:AU7"/>
    <mergeCell ref="AX7:AX8"/>
    <mergeCell ref="AB7:AB8"/>
    <mergeCell ref="AP7:AR7"/>
    <mergeCell ref="AV6:AV8"/>
    <mergeCell ref="AF6:AJ7"/>
    <mergeCell ref="A7:A8"/>
    <mergeCell ref="B7:B8"/>
    <mergeCell ref="C7:C8"/>
    <mergeCell ref="D7:D8"/>
    <mergeCell ref="E7:E8"/>
    <mergeCell ref="Q6:Q8"/>
    <mergeCell ref="R6:R8"/>
    <mergeCell ref="F7:F8"/>
    <mergeCell ref="G7:G8"/>
    <mergeCell ref="H7:H8"/>
    <mergeCell ref="I7:I8"/>
  </mergeCell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workbookViewId="0">
      <selection activeCell="E4" sqref="E4:E5"/>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5" width="9" customWidth="1"/>
    <col min="16" max="16" width="12.5703125" customWidth="1"/>
    <col min="17" max="22" width="12.42578125" customWidth="1"/>
    <col min="23" max="23" width="9.5703125" customWidth="1"/>
    <col min="24" max="24" width="10.28515625" customWidth="1"/>
    <col min="25" max="25" width="12.5703125" customWidth="1"/>
    <col min="26" max="26" width="8.85546875" customWidth="1"/>
    <col min="27" max="27" width="10.28515625" customWidth="1"/>
    <col min="28" max="28" width="10.85546875" customWidth="1"/>
    <col min="29" max="29" width="12.85546875" customWidth="1"/>
    <col min="30" max="31" width="11.7109375" bestFit="1" customWidth="1"/>
    <col min="33" max="37" width="11.7109375" bestFit="1" customWidth="1"/>
    <col min="42" max="43" width="11.7109375" bestFit="1" customWidth="1"/>
    <col min="44" max="44" width="18.28515625" customWidth="1"/>
    <col min="45" max="46" width="12" bestFit="1" customWidth="1"/>
    <col min="47" max="47" width="13.42578125" bestFit="1" customWidth="1"/>
    <col min="48" max="48" width="11.7109375" bestFit="1" customWidth="1"/>
    <col min="50" max="50" width="12.5703125" customWidth="1"/>
    <col min="51" max="51" width="16.42578125" customWidth="1"/>
    <col min="52" max="52" width="11.42578125" customWidth="1"/>
    <col min="53" max="53" width="9" customWidth="1"/>
    <col min="54" max="54" width="12.28515625" customWidth="1"/>
    <col min="55" max="55" width="9.28515625" customWidth="1"/>
    <col min="56" max="57" width="11.7109375" customWidth="1"/>
    <col min="58" max="58" width="16.5703125" customWidth="1"/>
  </cols>
  <sheetData>
    <row r="1" spans="1:52" ht="14.45" customHeight="1" x14ac:dyDescent="0.25">
      <c r="A1" s="316"/>
      <c r="B1" s="316"/>
      <c r="C1" s="316"/>
      <c r="D1" s="316"/>
      <c r="E1" s="316"/>
      <c r="F1" s="316"/>
      <c r="G1" s="316"/>
      <c r="H1" s="316"/>
    </row>
    <row r="2" spans="1:52" x14ac:dyDescent="0.25">
      <c r="A2" s="316"/>
      <c r="B2" s="316"/>
      <c r="C2" s="316"/>
      <c r="D2" s="316"/>
      <c r="E2" s="316"/>
      <c r="F2" s="316"/>
      <c r="G2" s="316"/>
      <c r="H2" s="316"/>
    </row>
    <row r="3" spans="1:52" s="5" customFormat="1" ht="25.5" customHeight="1" x14ac:dyDescent="0.25">
      <c r="A3" s="92"/>
      <c r="B3" s="92"/>
      <c r="C3" s="92"/>
      <c r="D3" s="92"/>
      <c r="E3" s="7"/>
      <c r="F3" s="277"/>
      <c r="G3" s="277"/>
      <c r="H3" s="277"/>
      <c r="I3" s="277"/>
      <c r="J3" s="9"/>
      <c r="K3" s="9"/>
      <c r="L3" s="9"/>
      <c r="O3" s="274" t="s">
        <v>24</v>
      </c>
      <c r="P3" s="274"/>
      <c r="Q3" s="274"/>
      <c r="R3" s="293" t="s">
        <v>159</v>
      </c>
      <c r="S3" s="294"/>
      <c r="T3" s="294"/>
      <c r="U3" s="294"/>
      <c r="V3" s="295"/>
      <c r="W3" s="293" t="s">
        <v>110</v>
      </c>
      <c r="X3" s="294"/>
      <c r="Y3" s="294"/>
      <c r="Z3" s="294"/>
      <c r="AA3" s="295"/>
      <c r="AB3" s="285" t="s">
        <v>30</v>
      </c>
      <c r="AC3" s="285"/>
      <c r="AD3" s="285"/>
      <c r="AE3" s="285"/>
      <c r="AF3" s="285"/>
      <c r="AG3" s="285"/>
      <c r="AH3" s="274" t="s">
        <v>33</v>
      </c>
      <c r="AI3" s="318" t="s">
        <v>34</v>
      </c>
      <c r="AJ3" s="277" t="s">
        <v>35</v>
      </c>
      <c r="AK3" s="124" t="s">
        <v>36</v>
      </c>
      <c r="AL3" s="284"/>
      <c r="AM3" s="284"/>
      <c r="AN3" s="284"/>
      <c r="AO3" s="284"/>
      <c r="AP3" s="284"/>
      <c r="AQ3" s="284"/>
      <c r="AR3" s="292" t="s">
        <v>37</v>
      </c>
      <c r="AS3" s="7"/>
      <c r="AT3" s="7"/>
      <c r="AU3" s="7"/>
      <c r="AV3" s="7"/>
      <c r="AW3" s="7"/>
      <c r="AX3" s="7"/>
      <c r="AY3" s="7"/>
      <c r="AZ3" s="7"/>
    </row>
    <row r="4" spans="1:52" s="5" customFormat="1" ht="62.25" customHeight="1" x14ac:dyDescent="0.25">
      <c r="A4" s="245" t="s">
        <v>0</v>
      </c>
      <c r="B4" s="245" t="s">
        <v>1</v>
      </c>
      <c r="C4" s="245" t="s">
        <v>2</v>
      </c>
      <c r="D4" s="247" t="s">
        <v>3</v>
      </c>
      <c r="E4" s="247" t="s">
        <v>4</v>
      </c>
      <c r="F4" s="269" t="s">
        <v>5</v>
      </c>
      <c r="G4" s="269" t="s">
        <v>6</v>
      </c>
      <c r="H4" s="269" t="s">
        <v>38</v>
      </c>
      <c r="I4" s="269" t="s">
        <v>39</v>
      </c>
      <c r="J4" s="305" t="s">
        <v>41</v>
      </c>
      <c r="K4" s="305"/>
      <c r="L4" s="306"/>
      <c r="M4" s="275" t="s">
        <v>23</v>
      </c>
      <c r="N4" s="303" t="s">
        <v>42</v>
      </c>
      <c r="O4" s="274"/>
      <c r="P4" s="274"/>
      <c r="Q4" s="274"/>
      <c r="R4" s="296"/>
      <c r="S4" s="297"/>
      <c r="T4" s="297"/>
      <c r="U4" s="297"/>
      <c r="V4" s="298"/>
      <c r="W4" s="296"/>
      <c r="X4" s="297"/>
      <c r="Y4" s="297"/>
      <c r="Z4" s="297"/>
      <c r="AA4" s="298"/>
      <c r="AB4" s="286" t="s">
        <v>31</v>
      </c>
      <c r="AC4" s="287"/>
      <c r="AD4" s="288"/>
      <c r="AE4" s="286" t="s">
        <v>32</v>
      </c>
      <c r="AF4" s="287"/>
      <c r="AG4" s="288"/>
      <c r="AH4" s="274"/>
      <c r="AI4" s="318"/>
      <c r="AJ4" s="277"/>
      <c r="AK4" s="289" t="s">
        <v>43</v>
      </c>
      <c r="AL4" s="291" t="s">
        <v>45</v>
      </c>
      <c r="AM4" s="291"/>
      <c r="AN4" s="292" t="s">
        <v>46</v>
      </c>
      <c r="AO4" s="292"/>
      <c r="AP4" s="292" t="s">
        <v>47</v>
      </c>
      <c r="AQ4" s="302"/>
      <c r="AR4" s="292"/>
      <c r="AS4" s="269"/>
      <c r="AT4" s="7"/>
      <c r="AU4" s="7"/>
      <c r="AV4" s="7"/>
      <c r="AW4" s="7"/>
      <c r="AX4" s="7"/>
      <c r="AY4" s="7"/>
      <c r="AZ4" s="7"/>
    </row>
    <row r="5" spans="1:52" s="5" customFormat="1" ht="110.25" customHeight="1" x14ac:dyDescent="0.25">
      <c r="A5" s="246"/>
      <c r="B5" s="246"/>
      <c r="C5" s="246"/>
      <c r="D5" s="248"/>
      <c r="E5" s="248"/>
      <c r="F5" s="270"/>
      <c r="G5" s="270"/>
      <c r="H5" s="270"/>
      <c r="I5" s="270"/>
      <c r="J5" s="11" t="s">
        <v>51</v>
      </c>
      <c r="K5" s="11" t="s">
        <v>52</v>
      </c>
      <c r="L5" s="12" t="s">
        <v>53</v>
      </c>
      <c r="M5" s="276"/>
      <c r="N5" s="304"/>
      <c r="O5" s="3" t="s">
        <v>25</v>
      </c>
      <c r="P5" s="3" t="s">
        <v>26</v>
      </c>
      <c r="Q5" s="3" t="s">
        <v>12</v>
      </c>
      <c r="R5" s="226" t="s">
        <v>28</v>
      </c>
      <c r="S5" s="226" t="s">
        <v>29</v>
      </c>
      <c r="T5" s="226" t="s">
        <v>54</v>
      </c>
      <c r="U5" s="226" t="s">
        <v>55</v>
      </c>
      <c r="V5" s="226" t="s">
        <v>12</v>
      </c>
      <c r="W5" s="126" t="s">
        <v>28</v>
      </c>
      <c r="X5" s="126" t="s">
        <v>29</v>
      </c>
      <c r="Y5" s="126" t="s">
        <v>54</v>
      </c>
      <c r="Z5" s="126" t="s">
        <v>55</v>
      </c>
      <c r="AA5" s="126" t="s">
        <v>12</v>
      </c>
      <c r="AB5" s="3" t="s">
        <v>25</v>
      </c>
      <c r="AC5" s="3" t="s">
        <v>26</v>
      </c>
      <c r="AD5" s="3" t="s">
        <v>12</v>
      </c>
      <c r="AE5" s="3" t="s">
        <v>25</v>
      </c>
      <c r="AF5" s="3" t="s">
        <v>26</v>
      </c>
      <c r="AG5" s="3" t="s">
        <v>12</v>
      </c>
      <c r="AH5" s="274"/>
      <c r="AI5" s="318"/>
      <c r="AJ5" s="277"/>
      <c r="AK5" s="290"/>
      <c r="AL5" s="13" t="s">
        <v>59</v>
      </c>
      <c r="AM5" s="125" t="s">
        <v>60</v>
      </c>
      <c r="AN5" s="15" t="s">
        <v>59</v>
      </c>
      <c r="AO5" s="16" t="s">
        <v>61</v>
      </c>
      <c r="AP5" s="17" t="s">
        <v>62</v>
      </c>
      <c r="AQ5" s="18" t="s">
        <v>63</v>
      </c>
      <c r="AR5" s="292"/>
      <c r="AS5" s="270"/>
      <c r="AT5" s="7"/>
      <c r="AU5" s="7"/>
      <c r="AV5" s="7"/>
      <c r="AW5" s="7"/>
      <c r="AX5" s="7"/>
      <c r="AY5" s="7"/>
      <c r="AZ5" s="7"/>
    </row>
    <row r="7" spans="1:52" s="87" customFormat="1" ht="121.5" customHeight="1" x14ac:dyDescent="0.2">
      <c r="A7" s="69"/>
      <c r="B7" s="51">
        <v>17</v>
      </c>
      <c r="C7" s="51">
        <v>18</v>
      </c>
      <c r="D7" s="50">
        <v>1</v>
      </c>
      <c r="E7" s="50">
        <v>1</v>
      </c>
      <c r="F7" s="23" t="s">
        <v>82</v>
      </c>
      <c r="G7" s="23" t="s">
        <v>82</v>
      </c>
      <c r="H7" s="52">
        <v>2012</v>
      </c>
      <c r="I7" s="52" t="s">
        <v>68</v>
      </c>
      <c r="J7" s="56">
        <v>10</v>
      </c>
      <c r="K7" s="93">
        <v>58</v>
      </c>
      <c r="L7" s="94">
        <v>0</v>
      </c>
      <c r="M7" s="116">
        <v>24</v>
      </c>
      <c r="N7" s="74">
        <v>1</v>
      </c>
      <c r="O7" s="37">
        <f>Q7/2</f>
        <v>50000</v>
      </c>
      <c r="P7" s="37">
        <f>Q7/2</f>
        <v>50000</v>
      </c>
      <c r="Q7" s="37">
        <v>100000</v>
      </c>
      <c r="R7" s="37">
        <v>0</v>
      </c>
      <c r="S7" s="37">
        <v>0</v>
      </c>
      <c r="T7" s="37">
        <v>0</v>
      </c>
      <c r="U7" s="37">
        <v>93716.1</v>
      </c>
      <c r="V7" s="37">
        <f>R7+S7+T7+U7</f>
        <v>93716.1</v>
      </c>
      <c r="W7" s="21">
        <v>0</v>
      </c>
      <c r="X7" s="21">
        <v>0</v>
      </c>
      <c r="Y7" s="21">
        <v>0</v>
      </c>
      <c r="Z7" s="31">
        <v>0</v>
      </c>
      <c r="AA7" s="21">
        <f>W7+X7+Y7+Z7</f>
        <v>0</v>
      </c>
      <c r="AB7" s="21">
        <f>AD7/2</f>
        <v>46858.05</v>
      </c>
      <c r="AC7" s="21">
        <f>AD7/2</f>
        <v>46858.05</v>
      </c>
      <c r="AD7" s="21">
        <f>V7+AA7</f>
        <v>93716.1</v>
      </c>
      <c r="AE7" s="21">
        <f t="shared" ref="AE7" si="0">AG7/2</f>
        <v>3141.9499999999971</v>
      </c>
      <c r="AF7" s="21">
        <f t="shared" ref="AF7" si="1">AG7/2</f>
        <v>3141.9499999999971</v>
      </c>
      <c r="AG7" s="21">
        <f>Q7-AD7</f>
        <v>6283.8999999999942</v>
      </c>
      <c r="AH7" s="95">
        <f>(AD7/Q7)</f>
        <v>0.93716100000000002</v>
      </c>
      <c r="AI7" s="91" t="s">
        <v>135</v>
      </c>
      <c r="AJ7" s="37">
        <v>985502</v>
      </c>
      <c r="AK7" s="145" t="s">
        <v>75</v>
      </c>
      <c r="AL7" s="152">
        <v>41464</v>
      </c>
      <c r="AM7" s="152">
        <v>41464</v>
      </c>
      <c r="AN7" s="152">
        <v>41528</v>
      </c>
      <c r="AO7" s="152">
        <v>41528</v>
      </c>
      <c r="AP7" s="188" t="s">
        <v>130</v>
      </c>
      <c r="AQ7" s="188" t="s">
        <v>130</v>
      </c>
      <c r="AR7" s="82" t="s">
        <v>140</v>
      </c>
    </row>
    <row r="8" spans="1:52" s="87" customFormat="1" ht="107.25" customHeight="1" x14ac:dyDescent="0.2">
      <c r="A8" s="69"/>
      <c r="B8" s="51">
        <v>17</v>
      </c>
      <c r="C8" s="51">
        <v>18</v>
      </c>
      <c r="D8" s="50">
        <v>2</v>
      </c>
      <c r="E8" s="50">
        <v>1</v>
      </c>
      <c r="F8" s="23" t="s">
        <v>83</v>
      </c>
      <c r="G8" s="23" t="s">
        <v>83</v>
      </c>
      <c r="H8" s="52">
        <v>2012</v>
      </c>
      <c r="I8" s="52" t="s">
        <v>68</v>
      </c>
      <c r="J8" s="56">
        <v>140</v>
      </c>
      <c r="K8" s="93">
        <v>163.5</v>
      </c>
      <c r="L8" s="94">
        <v>0</v>
      </c>
      <c r="M8" s="187">
        <v>62</v>
      </c>
      <c r="N8" s="74">
        <v>1</v>
      </c>
      <c r="O8" s="111">
        <v>700000</v>
      </c>
      <c r="P8" s="111">
        <v>700000</v>
      </c>
      <c r="Q8" s="112">
        <v>1400000</v>
      </c>
      <c r="R8" s="37">
        <v>0</v>
      </c>
      <c r="S8" s="37">
        <v>0</v>
      </c>
      <c r="T8" s="112">
        <v>417122.68</v>
      </c>
      <c r="U8" s="112">
        <v>684909.98</v>
      </c>
      <c r="V8" s="112">
        <f>R8+S8+T8+U8</f>
        <v>1102032.6599999999</v>
      </c>
      <c r="W8" s="113">
        <v>0</v>
      </c>
      <c r="X8" s="21">
        <v>0</v>
      </c>
      <c r="Y8" s="21">
        <v>0</v>
      </c>
      <c r="Z8" s="31">
        <v>0</v>
      </c>
      <c r="AA8" s="21">
        <f>W8+X8+Y8+Z8</f>
        <v>0</v>
      </c>
      <c r="AB8" s="21">
        <f>AD8/2</f>
        <v>551016.32999999996</v>
      </c>
      <c r="AC8" s="21">
        <f>AD8/2</f>
        <v>551016.32999999996</v>
      </c>
      <c r="AD8" s="21">
        <f>V8+AA8</f>
        <v>1102032.6599999999</v>
      </c>
      <c r="AE8" s="21">
        <f>AG8/2</f>
        <v>148983.67000000004</v>
      </c>
      <c r="AF8" s="21">
        <f>AG8/2</f>
        <v>148983.67000000004</v>
      </c>
      <c r="AG8" s="21">
        <f>Q8-AD8</f>
        <v>297967.34000000008</v>
      </c>
      <c r="AH8" s="110">
        <f>AD8*100/Q8</f>
        <v>78.716618571428555</v>
      </c>
      <c r="AI8" s="91" t="s">
        <v>141</v>
      </c>
      <c r="AJ8" s="37">
        <v>0</v>
      </c>
      <c r="AK8" s="145" t="s">
        <v>75</v>
      </c>
      <c r="AL8" s="153">
        <v>41374</v>
      </c>
      <c r="AM8" s="153">
        <v>41374</v>
      </c>
      <c r="AN8" s="152">
        <v>41433</v>
      </c>
      <c r="AO8" s="152">
        <v>41454</v>
      </c>
      <c r="AP8" s="188" t="s">
        <v>130</v>
      </c>
      <c r="AQ8" s="188" t="s">
        <v>130</v>
      </c>
      <c r="AR8" s="82" t="s">
        <v>167</v>
      </c>
    </row>
    <row r="9" spans="1:52" ht="23.45" customHeight="1" x14ac:dyDescent="0.25">
      <c r="AC9" s="317"/>
      <c r="AD9" s="317"/>
      <c r="AE9" s="317"/>
    </row>
    <row r="10" spans="1:52" ht="54" customHeight="1" x14ac:dyDescent="0.25">
      <c r="AC10" s="317"/>
      <c r="AD10" s="317"/>
      <c r="AE10" s="317"/>
    </row>
  </sheetData>
  <sheetProtection algorithmName="SHA-512" hashValue="DkfMedPLJ0AqilFO1O+mIjMG1pumZv9anqf5mIBanPu4dfoLR5DH0uJ6XvvnQ/pmx6kZRaGPqLi+mW7Zr5khOA==" saltValue="yrOcWJihCZojq7SEsS7vcw==" spinCount="100000" sheet="1" objects="1" scenarios="1"/>
  <mergeCells count="31">
    <mergeCell ref="AN4:AO4"/>
    <mergeCell ref="AP4:AQ4"/>
    <mergeCell ref="AS4:AS5"/>
    <mergeCell ref="AC9:AE10"/>
    <mergeCell ref="J4:L4"/>
    <mergeCell ref="M4:M5"/>
    <mergeCell ref="AH3:AH5"/>
    <mergeCell ref="AI3:AI5"/>
    <mergeCell ref="AJ3:AJ5"/>
    <mergeCell ref="AL3:AQ3"/>
    <mergeCell ref="AR3:AR5"/>
    <mergeCell ref="O3:Q4"/>
    <mergeCell ref="W3:AA4"/>
    <mergeCell ref="AB3:AG3"/>
    <mergeCell ref="N4:N5"/>
    <mergeCell ref="AB4:AD4"/>
    <mergeCell ref="AE4:AG4"/>
    <mergeCell ref="AK4:AK5"/>
    <mergeCell ref="AL4:AM4"/>
    <mergeCell ref="A1:H2"/>
    <mergeCell ref="F3:I3"/>
    <mergeCell ref="F4:F5"/>
    <mergeCell ref="G4:G5"/>
    <mergeCell ref="H4:H5"/>
    <mergeCell ref="I4:I5"/>
    <mergeCell ref="A4:A5"/>
    <mergeCell ref="B4:B5"/>
    <mergeCell ref="C4:C5"/>
    <mergeCell ref="D4:D5"/>
    <mergeCell ref="E4:E5"/>
    <mergeCell ref="R3:V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workbookViewId="0">
      <selection activeCell="G4" sqref="G4:G5"/>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102" customWidth="1"/>
    <col min="28" max="28" width="10.42578125" style="102" customWidth="1"/>
    <col min="29" max="29" width="7.85546875" style="102"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2" customWidth="1"/>
    <col min="44" max="44" width="10.85546875" customWidth="1"/>
    <col min="45" max="45" width="11.710937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ht="15" customHeight="1" x14ac:dyDescent="0.25">
      <c r="B1" s="123"/>
      <c r="C1" s="123"/>
      <c r="D1" s="123"/>
      <c r="E1" s="123"/>
      <c r="F1" s="123"/>
      <c r="G1" s="123"/>
    </row>
    <row r="2" spans="1:67" x14ac:dyDescent="0.25">
      <c r="B2" s="123"/>
      <c r="C2" s="123"/>
      <c r="D2" s="123"/>
      <c r="E2" s="123"/>
      <c r="F2" s="123"/>
      <c r="G2" s="123"/>
    </row>
    <row r="3" spans="1:67" s="5" customFormat="1" ht="25.5" customHeight="1" x14ac:dyDescent="0.25">
      <c r="A3" s="6"/>
      <c r="B3" s="7"/>
      <c r="C3" s="7"/>
      <c r="D3" s="7"/>
      <c r="E3" s="7"/>
      <c r="F3" s="277"/>
      <c r="G3" s="277"/>
      <c r="H3" s="277"/>
      <c r="I3" s="277"/>
      <c r="J3" s="321"/>
      <c r="K3" s="321"/>
      <c r="L3" s="322"/>
      <c r="M3" s="271" t="s">
        <v>7</v>
      </c>
      <c r="N3" s="271"/>
      <c r="O3" s="271"/>
      <c r="P3" s="271"/>
      <c r="Q3" s="271"/>
      <c r="R3" s="271"/>
      <c r="S3" s="272" t="s">
        <v>13</v>
      </c>
      <c r="T3" s="281" t="s">
        <v>14</v>
      </c>
      <c r="U3" s="271" t="s">
        <v>15</v>
      </c>
      <c r="V3" s="271" t="s">
        <v>16</v>
      </c>
      <c r="W3" s="272" t="s">
        <v>17</v>
      </c>
      <c r="X3" s="273" t="s">
        <v>18</v>
      </c>
      <c r="Y3" s="273"/>
      <c r="Z3" s="273"/>
      <c r="AA3" s="101"/>
      <c r="AB3" s="101"/>
      <c r="AC3" s="101"/>
      <c r="AF3" s="274" t="s">
        <v>24</v>
      </c>
      <c r="AG3" s="274"/>
      <c r="AH3" s="274"/>
      <c r="AI3" s="293" t="s">
        <v>92</v>
      </c>
      <c r="AJ3" s="294"/>
      <c r="AK3" s="294"/>
      <c r="AL3" s="294"/>
      <c r="AM3" s="295"/>
      <c r="AN3" s="285" t="s">
        <v>30</v>
      </c>
      <c r="AO3" s="285"/>
      <c r="AP3" s="285"/>
      <c r="AQ3" s="285"/>
      <c r="AR3" s="285"/>
      <c r="AS3" s="285"/>
      <c r="AT3" s="274" t="s">
        <v>33</v>
      </c>
      <c r="AU3" s="318" t="s">
        <v>34</v>
      </c>
      <c r="AV3" s="277" t="s">
        <v>35</v>
      </c>
      <c r="AW3" s="147" t="s">
        <v>36</v>
      </c>
      <c r="AX3" s="7"/>
      <c r="AY3" s="7"/>
      <c r="AZ3" s="7"/>
      <c r="BA3" s="284"/>
      <c r="BB3" s="284"/>
      <c r="BC3" s="284"/>
      <c r="BD3" s="284"/>
      <c r="BE3" s="284"/>
      <c r="BF3" s="284"/>
      <c r="BG3" s="292" t="s">
        <v>37</v>
      </c>
      <c r="BH3" s="7"/>
      <c r="BI3" s="7"/>
      <c r="BJ3" s="7"/>
      <c r="BK3" s="7"/>
      <c r="BL3" s="7"/>
      <c r="BM3" s="7"/>
      <c r="BN3" s="7"/>
      <c r="BO3" s="7"/>
    </row>
    <row r="4" spans="1:67" s="5" customFormat="1" ht="62.25" customHeight="1" x14ac:dyDescent="0.25">
      <c r="A4" s="245" t="s">
        <v>0</v>
      </c>
      <c r="B4" s="245" t="s">
        <v>1</v>
      </c>
      <c r="C4" s="245" t="s">
        <v>2</v>
      </c>
      <c r="D4" s="247" t="s">
        <v>3</v>
      </c>
      <c r="E4" s="247" t="s">
        <v>4</v>
      </c>
      <c r="F4" s="269" t="s">
        <v>5</v>
      </c>
      <c r="G4" s="269" t="s">
        <v>6</v>
      </c>
      <c r="H4" s="269" t="s">
        <v>38</v>
      </c>
      <c r="I4" s="269" t="s">
        <v>39</v>
      </c>
      <c r="J4" s="286" t="s">
        <v>40</v>
      </c>
      <c r="K4" s="287"/>
      <c r="L4" s="288"/>
      <c r="M4" s="278" t="s">
        <v>8</v>
      </c>
      <c r="N4" s="279"/>
      <c r="O4" s="280"/>
      <c r="P4" s="278" t="s">
        <v>9</v>
      </c>
      <c r="Q4" s="279"/>
      <c r="R4" s="280"/>
      <c r="S4" s="272"/>
      <c r="T4" s="282"/>
      <c r="U4" s="271"/>
      <c r="V4" s="271"/>
      <c r="W4" s="272"/>
      <c r="X4" s="273" t="s">
        <v>19</v>
      </c>
      <c r="Y4" s="273"/>
      <c r="Z4" s="271" t="s">
        <v>20</v>
      </c>
      <c r="AA4" s="305" t="s">
        <v>41</v>
      </c>
      <c r="AB4" s="305"/>
      <c r="AC4" s="306"/>
      <c r="AD4" s="275" t="s">
        <v>23</v>
      </c>
      <c r="AE4" s="303" t="s">
        <v>42</v>
      </c>
      <c r="AF4" s="274"/>
      <c r="AG4" s="274"/>
      <c r="AH4" s="274"/>
      <c r="AI4" s="296"/>
      <c r="AJ4" s="297"/>
      <c r="AK4" s="297"/>
      <c r="AL4" s="297"/>
      <c r="AM4" s="298"/>
      <c r="AN4" s="286" t="s">
        <v>31</v>
      </c>
      <c r="AO4" s="287"/>
      <c r="AP4" s="288"/>
      <c r="AQ4" s="286" t="s">
        <v>32</v>
      </c>
      <c r="AR4" s="287"/>
      <c r="AS4" s="288"/>
      <c r="AT4" s="274"/>
      <c r="AU4" s="318"/>
      <c r="AV4" s="277"/>
      <c r="AW4" s="289" t="s">
        <v>43</v>
      </c>
      <c r="AX4" s="323" t="s">
        <v>44</v>
      </c>
      <c r="AY4" s="323"/>
      <c r="AZ4" s="324"/>
      <c r="BA4" s="291" t="s">
        <v>45</v>
      </c>
      <c r="BB4" s="291"/>
      <c r="BC4" s="292" t="s">
        <v>46</v>
      </c>
      <c r="BD4" s="292"/>
      <c r="BE4" s="292" t="s">
        <v>47</v>
      </c>
      <c r="BF4" s="302"/>
      <c r="BG4" s="292"/>
      <c r="BH4" s="269"/>
      <c r="BI4" s="7"/>
      <c r="BJ4" s="7"/>
      <c r="BK4" s="7"/>
      <c r="BL4" s="7"/>
      <c r="BM4" s="7"/>
      <c r="BN4" s="7"/>
      <c r="BO4" s="7"/>
    </row>
    <row r="5" spans="1:67" s="5" customFormat="1" ht="151.5" customHeight="1" x14ac:dyDescent="0.25">
      <c r="A5" s="246"/>
      <c r="B5" s="246"/>
      <c r="C5" s="246"/>
      <c r="D5" s="248"/>
      <c r="E5" s="248"/>
      <c r="F5" s="270"/>
      <c r="G5" s="270"/>
      <c r="H5" s="270"/>
      <c r="I5" s="270"/>
      <c r="J5" s="10" t="s">
        <v>48</v>
      </c>
      <c r="K5" s="10" t="s">
        <v>49</v>
      </c>
      <c r="L5" s="10" t="s">
        <v>50</v>
      </c>
      <c r="M5" s="150" t="s">
        <v>10</v>
      </c>
      <c r="N5" s="150" t="s">
        <v>11</v>
      </c>
      <c r="O5" s="150" t="s">
        <v>12</v>
      </c>
      <c r="P5" s="150" t="s">
        <v>10</v>
      </c>
      <c r="Q5" s="150" t="s">
        <v>11</v>
      </c>
      <c r="R5" s="150" t="s">
        <v>12</v>
      </c>
      <c r="S5" s="272"/>
      <c r="T5" s="283"/>
      <c r="U5" s="271"/>
      <c r="V5" s="271"/>
      <c r="W5" s="272"/>
      <c r="X5" s="150" t="s">
        <v>21</v>
      </c>
      <c r="Y5" s="2" t="s">
        <v>22</v>
      </c>
      <c r="Z5" s="271"/>
      <c r="AA5" s="11" t="s">
        <v>51</v>
      </c>
      <c r="AB5" s="11" t="s">
        <v>52</v>
      </c>
      <c r="AC5" s="12" t="s">
        <v>53</v>
      </c>
      <c r="AD5" s="276"/>
      <c r="AE5" s="304"/>
      <c r="AF5" s="3" t="s">
        <v>25</v>
      </c>
      <c r="AG5" s="3" t="s">
        <v>26</v>
      </c>
      <c r="AH5" s="3" t="s">
        <v>12</v>
      </c>
      <c r="AI5" s="148" t="s">
        <v>28</v>
      </c>
      <c r="AJ5" s="148" t="s">
        <v>29</v>
      </c>
      <c r="AK5" s="148" t="s">
        <v>54</v>
      </c>
      <c r="AL5" s="148" t="s">
        <v>55</v>
      </c>
      <c r="AM5" s="148" t="s">
        <v>12</v>
      </c>
      <c r="AN5" s="3" t="s">
        <v>25</v>
      </c>
      <c r="AO5" s="3" t="s">
        <v>26</v>
      </c>
      <c r="AP5" s="3" t="s">
        <v>12</v>
      </c>
      <c r="AQ5" s="3" t="s">
        <v>25</v>
      </c>
      <c r="AR5" s="3" t="s">
        <v>26</v>
      </c>
      <c r="AS5" s="3" t="s">
        <v>12</v>
      </c>
      <c r="AT5" s="274"/>
      <c r="AU5" s="318"/>
      <c r="AV5" s="277"/>
      <c r="AW5" s="290"/>
      <c r="AX5" s="147" t="s">
        <v>56</v>
      </c>
      <c r="AY5" s="148" t="s">
        <v>57</v>
      </c>
      <c r="AZ5" s="148" t="s">
        <v>58</v>
      </c>
      <c r="BA5" s="13" t="s">
        <v>59</v>
      </c>
      <c r="BB5" s="149" t="s">
        <v>60</v>
      </c>
      <c r="BC5" s="15" t="s">
        <v>59</v>
      </c>
      <c r="BD5" s="16" t="s">
        <v>61</v>
      </c>
      <c r="BE5" s="17" t="s">
        <v>62</v>
      </c>
      <c r="BF5" s="18" t="s">
        <v>63</v>
      </c>
      <c r="BG5" s="292"/>
      <c r="BH5" s="270"/>
      <c r="BI5" s="7"/>
      <c r="BJ5" s="7"/>
      <c r="BK5" s="7"/>
      <c r="BL5" s="7"/>
      <c r="BM5" s="7"/>
      <c r="BN5" s="7"/>
      <c r="BO5" s="7"/>
    </row>
    <row r="7" spans="1:67" s="7" customFormat="1" ht="90" x14ac:dyDescent="0.2">
      <c r="A7" s="69"/>
      <c r="B7" s="51">
        <v>17</v>
      </c>
      <c r="C7" s="51">
        <v>18</v>
      </c>
      <c r="D7" s="97">
        <v>1</v>
      </c>
      <c r="E7" s="97">
        <v>1</v>
      </c>
      <c r="F7" s="98" t="s">
        <v>85</v>
      </c>
      <c r="G7" s="98" t="s">
        <v>86</v>
      </c>
      <c r="H7" s="51">
        <v>2013</v>
      </c>
      <c r="I7" s="51" t="s">
        <v>68</v>
      </c>
      <c r="J7" s="33"/>
      <c r="K7" s="22" t="s">
        <v>87</v>
      </c>
      <c r="L7" s="20" t="s">
        <v>84</v>
      </c>
      <c r="M7" s="69">
        <v>120</v>
      </c>
      <c r="N7" s="69">
        <v>120</v>
      </c>
      <c r="O7" s="69">
        <v>240</v>
      </c>
      <c r="P7" s="69">
        <v>0</v>
      </c>
      <c r="Q7" s="69">
        <v>0</v>
      </c>
      <c r="R7" s="69">
        <v>0</v>
      </c>
      <c r="S7" s="100">
        <v>240</v>
      </c>
      <c r="T7" s="69">
        <v>1</v>
      </c>
      <c r="U7" s="69">
        <v>0</v>
      </c>
      <c r="V7" s="69">
        <v>0</v>
      </c>
      <c r="W7" s="100">
        <v>15</v>
      </c>
      <c r="X7" s="69">
        <v>23</v>
      </c>
      <c r="Y7" s="104"/>
      <c r="Z7" s="99"/>
      <c r="AA7" s="100">
        <v>690</v>
      </c>
      <c r="AB7" s="103">
        <v>0</v>
      </c>
      <c r="AC7" s="100">
        <v>690</v>
      </c>
      <c r="AD7" s="205" t="s">
        <v>86</v>
      </c>
      <c r="AE7" s="35">
        <v>6.5000000000000002E-2</v>
      </c>
      <c r="AF7" s="37">
        <v>4890361.74</v>
      </c>
      <c r="AG7" s="37">
        <v>0</v>
      </c>
      <c r="AH7" s="96">
        <f>AF7+AG7</f>
        <v>4890361.74</v>
      </c>
      <c r="AI7" s="21">
        <v>0</v>
      </c>
      <c r="AJ7" s="21">
        <v>0</v>
      </c>
      <c r="AK7" s="21">
        <v>0</v>
      </c>
      <c r="AL7" s="31">
        <v>0</v>
      </c>
      <c r="AM7" s="21">
        <f>AI7+AJ7+AK7+AL7</f>
        <v>0</v>
      </c>
      <c r="AN7" s="21">
        <v>0</v>
      </c>
      <c r="AO7" s="21">
        <v>0</v>
      </c>
      <c r="AP7" s="21">
        <v>0</v>
      </c>
      <c r="AQ7" s="21">
        <f>AH7-AP7</f>
        <v>4890361.74</v>
      </c>
      <c r="AR7" s="21">
        <v>0</v>
      </c>
      <c r="AS7" s="21">
        <f>AH7-AP7</f>
        <v>4890361.74</v>
      </c>
      <c r="AT7" s="95">
        <f>(AP7/AH7)</f>
        <v>0</v>
      </c>
      <c r="AU7" s="206" t="s">
        <v>142</v>
      </c>
      <c r="AV7" s="37">
        <v>0</v>
      </c>
      <c r="AW7" s="41" t="s">
        <v>69</v>
      </c>
      <c r="AX7" s="41" t="s">
        <v>65</v>
      </c>
      <c r="AY7" s="34"/>
      <c r="AZ7" s="34"/>
      <c r="BA7" s="32">
        <v>41942</v>
      </c>
      <c r="BB7" s="207" t="s">
        <v>130</v>
      </c>
      <c r="BC7" s="32">
        <v>42151</v>
      </c>
      <c r="BD7" s="207" t="s">
        <v>130</v>
      </c>
      <c r="BE7" s="207"/>
      <c r="BF7" s="207"/>
      <c r="BG7" s="319" t="s">
        <v>158</v>
      </c>
    </row>
    <row r="8" spans="1:67" s="87" customFormat="1" ht="45" x14ac:dyDescent="0.2">
      <c r="A8" s="69"/>
      <c r="B8" s="51">
        <v>17</v>
      </c>
      <c r="C8" s="51">
        <v>19</v>
      </c>
      <c r="D8" s="97">
        <v>1</v>
      </c>
      <c r="E8" s="97">
        <v>1</v>
      </c>
      <c r="F8" s="98" t="s">
        <v>88</v>
      </c>
      <c r="G8" s="189" t="s">
        <v>143</v>
      </c>
      <c r="H8" s="51">
        <v>2013</v>
      </c>
      <c r="I8" s="51" t="s">
        <v>68</v>
      </c>
      <c r="J8" s="99"/>
      <c r="K8" s="22" t="s">
        <v>87</v>
      </c>
      <c r="L8" s="20" t="s">
        <v>84</v>
      </c>
      <c r="M8" s="69">
        <v>120</v>
      </c>
      <c r="N8" s="69">
        <v>120</v>
      </c>
      <c r="O8" s="69">
        <v>240</v>
      </c>
      <c r="P8" s="69">
        <v>0</v>
      </c>
      <c r="Q8" s="69">
        <v>0</v>
      </c>
      <c r="R8" s="69">
        <v>0</v>
      </c>
      <c r="S8" s="100">
        <v>240</v>
      </c>
      <c r="T8" s="69">
        <v>1</v>
      </c>
      <c r="U8" s="69">
        <v>0</v>
      </c>
      <c r="V8" s="69">
        <v>0</v>
      </c>
      <c r="W8" s="100">
        <v>15</v>
      </c>
      <c r="X8" s="69">
        <v>23</v>
      </c>
      <c r="Y8" s="104"/>
      <c r="Z8" s="99"/>
      <c r="AA8" s="100">
        <v>690</v>
      </c>
      <c r="AB8" s="103">
        <v>0</v>
      </c>
      <c r="AC8" s="100">
        <v>690</v>
      </c>
      <c r="AD8" s="189" t="s">
        <v>143</v>
      </c>
      <c r="AE8" s="35">
        <v>0</v>
      </c>
      <c r="AF8" s="37">
        <v>1599316.26</v>
      </c>
      <c r="AG8" s="37">
        <v>0</v>
      </c>
      <c r="AH8" s="96">
        <f>AF8+AG8</f>
        <v>1599316.26</v>
      </c>
      <c r="AI8" s="21">
        <v>0</v>
      </c>
      <c r="AJ8" s="21">
        <v>0</v>
      </c>
      <c r="AK8" s="21">
        <v>0</v>
      </c>
      <c r="AL8" s="31">
        <v>0</v>
      </c>
      <c r="AM8" s="21">
        <f>AI8+AJ8+AK8+AL8</f>
        <v>0</v>
      </c>
      <c r="AN8" s="21">
        <v>0</v>
      </c>
      <c r="AO8" s="21">
        <v>0</v>
      </c>
      <c r="AP8" s="21">
        <v>0</v>
      </c>
      <c r="AQ8" s="21">
        <f>AH8-AP8</f>
        <v>1599316.26</v>
      </c>
      <c r="AR8" s="21">
        <v>0</v>
      </c>
      <c r="AS8" s="21">
        <f>AH8-AP8</f>
        <v>1599316.26</v>
      </c>
      <c r="AT8" s="95">
        <f>(AP8/AH8)</f>
        <v>0</v>
      </c>
      <c r="AU8" s="206" t="s">
        <v>142</v>
      </c>
      <c r="AV8" s="37">
        <v>0</v>
      </c>
      <c r="AW8" s="41" t="s">
        <v>69</v>
      </c>
      <c r="AX8" s="41" t="s">
        <v>65</v>
      </c>
      <c r="AY8" s="34"/>
      <c r="AZ8" s="34"/>
      <c r="BA8" s="32">
        <v>41942</v>
      </c>
      <c r="BB8" s="207" t="s">
        <v>130</v>
      </c>
      <c r="BC8" s="32">
        <v>42151</v>
      </c>
      <c r="BD8" s="207" t="s">
        <v>130</v>
      </c>
      <c r="BE8" s="207"/>
      <c r="BF8" s="207"/>
      <c r="BG8" s="320"/>
    </row>
  </sheetData>
  <sheetProtection algorithmName="SHA-512" hashValue="jvtC+TjBCynvYkjxQ/tEQI0u4Cs+xzgJfJd7GESRN9C9zS4DO2nUy9fKbyLdaLG+c+t9osBNfplNcfzt+jZXMQ==" saltValue="ZDc//HCye2upBV6LXh0fgw==" spinCount="100000" sheet="1" objects="1" scenarios="1"/>
  <mergeCells count="43">
    <mergeCell ref="BH4:BH5"/>
    <mergeCell ref="M4:O4"/>
    <mergeCell ref="P4:R4"/>
    <mergeCell ref="X4:Y4"/>
    <mergeCell ref="Z4:Z5"/>
    <mergeCell ref="AA4:AC4"/>
    <mergeCell ref="AD4:AD5"/>
    <mergeCell ref="AI3:AM4"/>
    <mergeCell ref="AE4:AE5"/>
    <mergeCell ref="T3:T5"/>
    <mergeCell ref="U3:U5"/>
    <mergeCell ref="V3:V5"/>
    <mergeCell ref="W3:W5"/>
    <mergeCell ref="X3:Z3"/>
    <mergeCell ref="AF3:AH4"/>
    <mergeCell ref="BA3:BF3"/>
    <mergeCell ref="BE4:BF4"/>
    <mergeCell ref="A4:A5"/>
    <mergeCell ref="B4:B5"/>
    <mergeCell ref="C4:C5"/>
    <mergeCell ref="D4:D5"/>
    <mergeCell ref="E4:E5"/>
    <mergeCell ref="AT3:AT5"/>
    <mergeCell ref="AU3:AU5"/>
    <mergeCell ref="AV3:AV5"/>
    <mergeCell ref="BA4:BB4"/>
    <mergeCell ref="BC4:BD4"/>
    <mergeCell ref="BG7:BG8"/>
    <mergeCell ref="F3:I3"/>
    <mergeCell ref="J3:L3"/>
    <mergeCell ref="M3:R3"/>
    <mergeCell ref="S3:S5"/>
    <mergeCell ref="G4:G5"/>
    <mergeCell ref="H4:H5"/>
    <mergeCell ref="I4:I5"/>
    <mergeCell ref="J4:L4"/>
    <mergeCell ref="F4:F5"/>
    <mergeCell ref="BG3:BG5"/>
    <mergeCell ref="AN4:AP4"/>
    <mergeCell ref="AQ4:AS4"/>
    <mergeCell ref="AW4:AW5"/>
    <mergeCell ref="AX4:AZ4"/>
    <mergeCell ref="AN3:A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
  <sheetViews>
    <sheetView tabSelected="1" workbookViewId="0">
      <selection activeCell="Q7" sqref="Q7:Q17"/>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0.5703125" customWidth="1"/>
    <col min="26" max="26" width="10" customWidth="1"/>
    <col min="27" max="27" width="10.85546875" style="102" customWidth="1"/>
    <col min="28" max="28" width="10.42578125" style="102" customWidth="1"/>
    <col min="29" max="29" width="7.85546875" style="102" customWidth="1"/>
    <col min="30" max="30" width="23.5703125"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0" width="9.85546875" customWidth="1"/>
    <col min="41" max="41" width="13.28515625" customWidth="1"/>
    <col min="42" max="42" width="12.28515625" customWidth="1"/>
    <col min="43" max="43" width="13.7109375" customWidth="1"/>
    <col min="44" max="44" width="10.85546875" customWidth="1"/>
    <col min="45" max="45" width="18.28515625" customWidth="1"/>
    <col min="46" max="46" width="11.7109375" bestFit="1" customWidth="1"/>
    <col min="48" max="48" width="11.7109375" bestFit="1" customWidth="1"/>
    <col min="50" max="50" width="8.42578125" customWidth="1"/>
    <col min="51" max="51" width="10.85546875" customWidth="1"/>
    <col min="52" max="52" width="8.42578125" customWidth="1"/>
    <col min="53" max="53" width="9.85546875" customWidth="1"/>
    <col min="54" max="54" width="8.42578125" customWidth="1"/>
    <col min="55" max="56" width="9.85546875" customWidth="1"/>
    <col min="57" max="57" width="21.85546875" customWidth="1"/>
    <col min="58" max="58" width="9.5703125" customWidth="1"/>
    <col min="59" max="59" width="28.7109375" customWidth="1"/>
  </cols>
  <sheetData>
    <row r="1" spans="1:65" ht="34.9" customHeight="1" x14ac:dyDescent="0.25">
      <c r="A1" s="159"/>
      <c r="B1" s="159"/>
      <c r="C1" s="159"/>
      <c r="D1" s="159"/>
      <c r="E1" s="159"/>
      <c r="F1" s="159"/>
      <c r="G1" s="326" t="s">
        <v>124</v>
      </c>
      <c r="H1" s="326"/>
      <c r="I1" s="326"/>
      <c r="J1" s="326"/>
      <c r="K1" s="326"/>
      <c r="L1" s="326"/>
      <c r="M1" s="326"/>
      <c r="N1" s="326"/>
      <c r="O1" s="326"/>
      <c r="P1" s="326"/>
      <c r="Q1" s="326"/>
      <c r="R1" s="326"/>
      <c r="S1" s="326"/>
      <c r="T1" s="326"/>
    </row>
    <row r="2" spans="1:65" ht="34.9" customHeight="1" x14ac:dyDescent="0.25">
      <c r="A2" s="159"/>
      <c r="B2" s="159"/>
      <c r="C2" s="159"/>
      <c r="D2" s="159"/>
      <c r="E2" s="159"/>
      <c r="F2" s="159"/>
      <c r="G2" s="123"/>
    </row>
    <row r="3" spans="1:65" s="5" customFormat="1" ht="25.5" customHeight="1" x14ac:dyDescent="0.25">
      <c r="A3" s="6"/>
      <c r="B3" s="7"/>
      <c r="C3" s="7"/>
      <c r="D3" s="7"/>
      <c r="E3" s="7"/>
      <c r="F3" s="277"/>
      <c r="G3" s="277"/>
      <c r="H3" s="277"/>
      <c r="I3" s="277"/>
      <c r="J3" s="321"/>
      <c r="K3" s="321"/>
      <c r="L3" s="322"/>
      <c r="M3" s="271" t="s">
        <v>7</v>
      </c>
      <c r="N3" s="271"/>
      <c r="O3" s="271"/>
      <c r="P3" s="271"/>
      <c r="Q3" s="271"/>
      <c r="R3" s="271"/>
      <c r="S3" s="272" t="s">
        <v>13</v>
      </c>
      <c r="T3" s="281" t="s">
        <v>14</v>
      </c>
      <c r="U3" s="271" t="s">
        <v>15</v>
      </c>
      <c r="V3" s="271" t="s">
        <v>16</v>
      </c>
      <c r="W3" s="272" t="s">
        <v>17</v>
      </c>
      <c r="X3" s="273" t="s">
        <v>18</v>
      </c>
      <c r="Y3" s="273"/>
      <c r="Z3" s="273"/>
      <c r="AA3" s="101"/>
      <c r="AB3" s="101"/>
      <c r="AC3" s="101"/>
      <c r="AF3" s="274" t="s">
        <v>122</v>
      </c>
      <c r="AG3" s="293" t="s">
        <v>123</v>
      </c>
      <c r="AH3" s="294"/>
      <c r="AI3" s="294"/>
      <c r="AJ3" s="294"/>
      <c r="AK3" s="295"/>
      <c r="AL3" s="285" t="s">
        <v>30</v>
      </c>
      <c r="AM3" s="285"/>
      <c r="AN3" s="285"/>
      <c r="AO3" s="285"/>
      <c r="AP3" s="285"/>
      <c r="AQ3" s="285"/>
      <c r="AR3" s="274" t="s">
        <v>33</v>
      </c>
      <c r="AS3" s="318" t="s">
        <v>34</v>
      </c>
      <c r="AT3" s="277" t="s">
        <v>35</v>
      </c>
      <c r="AU3" s="120" t="s">
        <v>36</v>
      </c>
      <c r="AV3" s="7"/>
      <c r="AW3" s="7"/>
      <c r="AX3" s="7"/>
      <c r="AY3" s="284"/>
      <c r="AZ3" s="284"/>
      <c r="BA3" s="284"/>
      <c r="BB3" s="284"/>
      <c r="BC3" s="284"/>
      <c r="BD3" s="284"/>
      <c r="BE3" s="292" t="s">
        <v>37</v>
      </c>
      <c r="BF3" s="7"/>
      <c r="BG3" s="7"/>
      <c r="BH3" s="7"/>
      <c r="BI3" s="7"/>
      <c r="BJ3" s="7"/>
      <c r="BK3" s="7"/>
      <c r="BL3" s="7"/>
      <c r="BM3" s="7"/>
    </row>
    <row r="4" spans="1:65" s="5" customFormat="1" ht="62.25" customHeight="1" x14ac:dyDescent="0.25">
      <c r="A4" s="245" t="s">
        <v>0</v>
      </c>
      <c r="B4" s="245" t="s">
        <v>1</v>
      </c>
      <c r="C4" s="245" t="s">
        <v>2</v>
      </c>
      <c r="D4" s="247" t="s">
        <v>3</v>
      </c>
      <c r="E4" s="247" t="s">
        <v>4</v>
      </c>
      <c r="F4" s="269" t="s">
        <v>5</v>
      </c>
      <c r="G4" s="269" t="s">
        <v>6</v>
      </c>
      <c r="H4" s="269" t="s">
        <v>38</v>
      </c>
      <c r="I4" s="269" t="s">
        <v>39</v>
      </c>
      <c r="J4" s="286" t="s">
        <v>40</v>
      </c>
      <c r="K4" s="287"/>
      <c r="L4" s="288"/>
      <c r="M4" s="278" t="s">
        <v>8</v>
      </c>
      <c r="N4" s="279"/>
      <c r="O4" s="280"/>
      <c r="P4" s="278" t="s">
        <v>9</v>
      </c>
      <c r="Q4" s="279"/>
      <c r="R4" s="280"/>
      <c r="S4" s="272"/>
      <c r="T4" s="282"/>
      <c r="U4" s="271"/>
      <c r="V4" s="271"/>
      <c r="W4" s="272"/>
      <c r="X4" s="273" t="s">
        <v>19</v>
      </c>
      <c r="Y4" s="273"/>
      <c r="Z4" s="271" t="s">
        <v>20</v>
      </c>
      <c r="AA4" s="305" t="s">
        <v>41</v>
      </c>
      <c r="AB4" s="305"/>
      <c r="AC4" s="306"/>
      <c r="AD4" s="275" t="s">
        <v>23</v>
      </c>
      <c r="AE4" s="303" t="s">
        <v>42</v>
      </c>
      <c r="AF4" s="274"/>
      <c r="AG4" s="296"/>
      <c r="AH4" s="297"/>
      <c r="AI4" s="297"/>
      <c r="AJ4" s="297"/>
      <c r="AK4" s="298"/>
      <c r="AL4" s="286" t="s">
        <v>31</v>
      </c>
      <c r="AM4" s="287"/>
      <c r="AN4" s="288"/>
      <c r="AO4" s="286" t="s">
        <v>32</v>
      </c>
      <c r="AP4" s="287"/>
      <c r="AQ4" s="288"/>
      <c r="AR4" s="274"/>
      <c r="AS4" s="318"/>
      <c r="AT4" s="277"/>
      <c r="AU4" s="289" t="s">
        <v>43</v>
      </c>
      <c r="AV4" s="323" t="s">
        <v>44</v>
      </c>
      <c r="AW4" s="323"/>
      <c r="AX4" s="324"/>
      <c r="AY4" s="291" t="s">
        <v>45</v>
      </c>
      <c r="AZ4" s="291"/>
      <c r="BA4" s="292" t="s">
        <v>46</v>
      </c>
      <c r="BB4" s="292"/>
      <c r="BC4" s="292" t="s">
        <v>47</v>
      </c>
      <c r="BD4" s="302"/>
      <c r="BE4" s="292"/>
      <c r="BF4" s="269"/>
      <c r="BG4" s="7"/>
      <c r="BH4" s="7"/>
      <c r="BI4" s="7"/>
      <c r="BJ4" s="7"/>
      <c r="BK4" s="7"/>
      <c r="BL4" s="7"/>
      <c r="BM4" s="7"/>
    </row>
    <row r="5" spans="1:65" s="5" customFormat="1" ht="151.15" customHeight="1" x14ac:dyDescent="0.25">
      <c r="A5" s="246"/>
      <c r="B5" s="246"/>
      <c r="C5" s="246"/>
      <c r="D5" s="248"/>
      <c r="E5" s="248"/>
      <c r="F5" s="270"/>
      <c r="G5" s="270"/>
      <c r="H5" s="270"/>
      <c r="I5" s="270"/>
      <c r="J5" s="10" t="s">
        <v>48</v>
      </c>
      <c r="K5" s="10" t="s">
        <v>49</v>
      </c>
      <c r="L5" s="10" t="s">
        <v>50</v>
      </c>
      <c r="M5" s="119" t="s">
        <v>10</v>
      </c>
      <c r="N5" s="119" t="s">
        <v>11</v>
      </c>
      <c r="O5" s="119" t="s">
        <v>12</v>
      </c>
      <c r="P5" s="119" t="s">
        <v>10</v>
      </c>
      <c r="Q5" s="119" t="s">
        <v>11</v>
      </c>
      <c r="R5" s="119" t="s">
        <v>12</v>
      </c>
      <c r="S5" s="272"/>
      <c r="T5" s="283"/>
      <c r="U5" s="271"/>
      <c r="V5" s="271"/>
      <c r="W5" s="272"/>
      <c r="X5" s="119" t="s">
        <v>21</v>
      </c>
      <c r="Y5" s="2" t="s">
        <v>22</v>
      </c>
      <c r="Z5" s="271"/>
      <c r="AA5" s="11" t="s">
        <v>51</v>
      </c>
      <c r="AB5" s="11" t="s">
        <v>52</v>
      </c>
      <c r="AC5" s="12" t="s">
        <v>53</v>
      </c>
      <c r="AD5" s="276"/>
      <c r="AE5" s="304"/>
      <c r="AF5" s="274"/>
      <c r="AG5" s="121" t="s">
        <v>28</v>
      </c>
      <c r="AH5" s="121" t="s">
        <v>29</v>
      </c>
      <c r="AI5" s="121" t="s">
        <v>54</v>
      </c>
      <c r="AJ5" s="121" t="s">
        <v>55</v>
      </c>
      <c r="AK5" s="121" t="s">
        <v>12</v>
      </c>
      <c r="AL5" s="3" t="s">
        <v>25</v>
      </c>
      <c r="AM5" s="3" t="s">
        <v>26</v>
      </c>
      <c r="AN5" s="3" t="s">
        <v>12</v>
      </c>
      <c r="AO5" s="3" t="s">
        <v>25</v>
      </c>
      <c r="AP5" s="3" t="s">
        <v>26</v>
      </c>
      <c r="AQ5" s="3" t="s">
        <v>12</v>
      </c>
      <c r="AR5" s="274"/>
      <c r="AS5" s="318"/>
      <c r="AT5" s="277"/>
      <c r="AU5" s="290"/>
      <c r="AV5" s="120" t="s">
        <v>56</v>
      </c>
      <c r="AW5" s="121" t="s">
        <v>57</v>
      </c>
      <c r="AX5" s="121" t="s">
        <v>58</v>
      </c>
      <c r="AY5" s="13" t="s">
        <v>59</v>
      </c>
      <c r="AZ5" s="122" t="s">
        <v>60</v>
      </c>
      <c r="BA5" s="15" t="s">
        <v>59</v>
      </c>
      <c r="BB5" s="16" t="s">
        <v>61</v>
      </c>
      <c r="BC5" s="17" t="s">
        <v>62</v>
      </c>
      <c r="BD5" s="18" t="s">
        <v>63</v>
      </c>
      <c r="BE5" s="292"/>
      <c r="BF5" s="270"/>
      <c r="BG5" s="7"/>
      <c r="BH5" s="7"/>
      <c r="BI5" s="7"/>
      <c r="BJ5" s="7"/>
      <c r="BK5" s="7"/>
      <c r="BL5" s="7"/>
      <c r="BM5" s="7"/>
    </row>
    <row r="6" spans="1:65" ht="15.75" thickBot="1" x14ac:dyDescent="0.3"/>
    <row r="7" spans="1:65" s="7" customFormat="1" ht="151.5" customHeight="1" x14ac:dyDescent="0.2">
      <c r="A7" s="69"/>
      <c r="B7" s="51">
        <v>17</v>
      </c>
      <c r="C7" s="51">
        <v>18</v>
      </c>
      <c r="D7" s="97"/>
      <c r="E7" s="190"/>
      <c r="F7" s="327" t="s">
        <v>98</v>
      </c>
      <c r="G7" s="98" t="s">
        <v>111</v>
      </c>
      <c r="H7" s="51">
        <v>2014</v>
      </c>
      <c r="I7" s="51" t="s">
        <v>102</v>
      </c>
      <c r="J7" s="177" t="s">
        <v>105</v>
      </c>
      <c r="K7" s="177" t="s">
        <v>103</v>
      </c>
      <c r="L7" s="343" t="s">
        <v>64</v>
      </c>
      <c r="M7" s="344">
        <v>125</v>
      </c>
      <c r="N7" s="344">
        <v>384</v>
      </c>
      <c r="O7" s="344">
        <f>+M7+N7</f>
        <v>509</v>
      </c>
      <c r="P7" s="345" t="s">
        <v>153</v>
      </c>
      <c r="Q7" s="345" t="s">
        <v>153</v>
      </c>
      <c r="R7" s="345" t="s">
        <v>153</v>
      </c>
      <c r="S7" s="357">
        <v>509</v>
      </c>
      <c r="T7" s="345">
        <v>1</v>
      </c>
      <c r="U7" s="345">
        <v>750</v>
      </c>
      <c r="V7" s="345">
        <v>786</v>
      </c>
      <c r="W7" s="357">
        <v>55</v>
      </c>
      <c r="X7" s="345">
        <v>17</v>
      </c>
      <c r="Y7" s="348">
        <v>422245.4</v>
      </c>
      <c r="Z7" s="351">
        <v>784170.04</v>
      </c>
      <c r="AA7" s="201">
        <v>1395</v>
      </c>
      <c r="AB7" s="201"/>
      <c r="AC7" s="201">
        <f>+AA7-AB7</f>
        <v>1395</v>
      </c>
      <c r="AD7" s="194" t="s">
        <v>152</v>
      </c>
      <c r="AE7" s="334">
        <v>0.1</v>
      </c>
      <c r="AF7" s="354">
        <v>12183291.119999999</v>
      </c>
      <c r="AG7" s="366">
        <v>0</v>
      </c>
      <c r="AH7" s="366">
        <v>0</v>
      </c>
      <c r="AI7" s="366">
        <v>0</v>
      </c>
      <c r="AJ7" s="369">
        <v>0</v>
      </c>
      <c r="AK7" s="366">
        <f>SUM(AG7:AJ7)</f>
        <v>0</v>
      </c>
      <c r="AL7" s="333">
        <v>0</v>
      </c>
      <c r="AM7" s="333" t="s">
        <v>153</v>
      </c>
      <c r="AN7" s="333">
        <v>0</v>
      </c>
      <c r="AO7" s="330">
        <f>+AF7</f>
        <v>12183291.119999999</v>
      </c>
      <c r="AP7" s="330" t="s">
        <v>153</v>
      </c>
      <c r="AQ7" s="330">
        <f>+AO7</f>
        <v>12183291.119999999</v>
      </c>
      <c r="AR7" s="334">
        <v>0</v>
      </c>
      <c r="AS7" s="337" t="s">
        <v>154</v>
      </c>
      <c r="AT7" s="373">
        <v>0</v>
      </c>
      <c r="AU7" s="340" t="s">
        <v>155</v>
      </c>
      <c r="AV7" s="372" t="s">
        <v>65</v>
      </c>
      <c r="AW7" s="372"/>
      <c r="AX7" s="340"/>
      <c r="AY7" s="363">
        <v>41996</v>
      </c>
      <c r="AZ7" s="360" t="s">
        <v>130</v>
      </c>
      <c r="BA7" s="363">
        <v>42175</v>
      </c>
      <c r="BB7" s="340"/>
      <c r="BC7" s="360" t="s">
        <v>130</v>
      </c>
      <c r="BD7" s="360" t="s">
        <v>130</v>
      </c>
      <c r="BE7" s="325" t="s">
        <v>178</v>
      </c>
      <c r="BG7" s="166"/>
    </row>
    <row r="8" spans="1:65" s="7" customFormat="1" ht="63" customHeight="1" x14ac:dyDescent="0.2">
      <c r="A8" s="69"/>
      <c r="B8" s="51"/>
      <c r="C8" s="51"/>
      <c r="D8" s="97"/>
      <c r="E8" s="190"/>
      <c r="F8" s="327"/>
      <c r="G8" s="98" t="s">
        <v>112</v>
      </c>
      <c r="H8" s="51">
        <v>2014</v>
      </c>
      <c r="I8" s="51" t="s">
        <v>102</v>
      </c>
      <c r="J8" s="177" t="s">
        <v>105</v>
      </c>
      <c r="K8" s="177" t="s">
        <v>103</v>
      </c>
      <c r="L8" s="343"/>
      <c r="M8" s="344"/>
      <c r="N8" s="344"/>
      <c r="O8" s="344"/>
      <c r="P8" s="346"/>
      <c r="Q8" s="346"/>
      <c r="R8" s="346"/>
      <c r="S8" s="358"/>
      <c r="T8" s="346"/>
      <c r="U8" s="346"/>
      <c r="V8" s="346"/>
      <c r="W8" s="358"/>
      <c r="X8" s="346"/>
      <c r="Y8" s="349"/>
      <c r="Z8" s="352"/>
      <c r="AA8" s="103">
        <v>74</v>
      </c>
      <c r="AB8" s="103"/>
      <c r="AC8" s="103">
        <f t="shared" ref="AC8:AC17" si="0">+AA8-AB8</f>
        <v>74</v>
      </c>
      <c r="AD8" s="195" t="s">
        <v>143</v>
      </c>
      <c r="AE8" s="336"/>
      <c r="AF8" s="355"/>
      <c r="AG8" s="368"/>
      <c r="AH8" s="368"/>
      <c r="AI8" s="368"/>
      <c r="AJ8" s="370"/>
      <c r="AK8" s="368"/>
      <c r="AL8" s="333"/>
      <c r="AM8" s="333">
        <f t="shared" ref="AM8:AN8" si="1">SUM(AI8:AL8)</f>
        <v>0</v>
      </c>
      <c r="AN8" s="333">
        <f t="shared" si="1"/>
        <v>0</v>
      </c>
      <c r="AO8" s="331"/>
      <c r="AP8" s="331"/>
      <c r="AQ8" s="331"/>
      <c r="AR8" s="335"/>
      <c r="AS8" s="338"/>
      <c r="AT8" s="374"/>
      <c r="AU8" s="341"/>
      <c r="AV8" s="372"/>
      <c r="AW8" s="372"/>
      <c r="AX8" s="341"/>
      <c r="AY8" s="364"/>
      <c r="AZ8" s="361"/>
      <c r="BA8" s="364"/>
      <c r="BB8" s="341"/>
      <c r="BC8" s="361"/>
      <c r="BD8" s="361"/>
      <c r="BE8" s="325"/>
      <c r="BG8" s="166"/>
    </row>
    <row r="9" spans="1:65" s="7" customFormat="1" ht="30.6" customHeight="1" x14ac:dyDescent="0.2">
      <c r="A9" s="69"/>
      <c r="B9" s="51">
        <v>17</v>
      </c>
      <c r="C9" s="51">
        <v>18</v>
      </c>
      <c r="D9" s="97"/>
      <c r="E9" s="190"/>
      <c r="F9" s="327" t="s">
        <v>99</v>
      </c>
      <c r="G9" s="98" t="s">
        <v>115</v>
      </c>
      <c r="H9" s="51">
        <v>2014</v>
      </c>
      <c r="I9" s="51" t="s">
        <v>102</v>
      </c>
      <c r="J9" s="177" t="s">
        <v>105</v>
      </c>
      <c r="K9" s="177" t="s">
        <v>103</v>
      </c>
      <c r="L9" s="343"/>
      <c r="M9" s="344"/>
      <c r="N9" s="344"/>
      <c r="O9" s="344"/>
      <c r="P9" s="346"/>
      <c r="Q9" s="346"/>
      <c r="R9" s="346"/>
      <c r="S9" s="358"/>
      <c r="T9" s="346"/>
      <c r="U9" s="346"/>
      <c r="V9" s="346"/>
      <c r="W9" s="358"/>
      <c r="X9" s="346"/>
      <c r="Y9" s="349"/>
      <c r="Z9" s="352"/>
      <c r="AA9" s="103">
        <v>55</v>
      </c>
      <c r="AB9" s="103"/>
      <c r="AC9" s="103">
        <f t="shared" si="0"/>
        <v>55</v>
      </c>
      <c r="AD9" s="195" t="s">
        <v>144</v>
      </c>
      <c r="AE9" s="336"/>
      <c r="AF9" s="354">
        <v>166235.88</v>
      </c>
      <c r="AG9" s="366">
        <v>0</v>
      </c>
      <c r="AH9" s="366">
        <v>0</v>
      </c>
      <c r="AI9" s="366">
        <v>0</v>
      </c>
      <c r="AJ9" s="369">
        <v>0</v>
      </c>
      <c r="AK9" s="366">
        <f t="shared" ref="AK9:AK15" si="2">SUM(AG9:AJ9)</f>
        <v>0</v>
      </c>
      <c r="AL9" s="366">
        <v>0</v>
      </c>
      <c r="AM9" s="366" t="s">
        <v>153</v>
      </c>
      <c r="AN9" s="366">
        <f t="shared" ref="AN9" si="3">SUM(AJ9:AM9)</f>
        <v>0</v>
      </c>
      <c r="AO9" s="330">
        <f>+AF9</f>
        <v>166235.88</v>
      </c>
      <c r="AP9" s="330" t="s">
        <v>153</v>
      </c>
      <c r="AQ9" s="330">
        <f>+AO9</f>
        <v>166235.88</v>
      </c>
      <c r="AR9" s="334">
        <v>0</v>
      </c>
      <c r="AS9" s="338"/>
      <c r="AT9" s="374"/>
      <c r="AU9" s="341"/>
      <c r="AV9" s="372"/>
      <c r="AW9" s="372"/>
      <c r="AX9" s="341"/>
      <c r="AY9" s="364"/>
      <c r="AZ9" s="361"/>
      <c r="BA9" s="364"/>
      <c r="BB9" s="341"/>
      <c r="BC9" s="361"/>
      <c r="BD9" s="361"/>
      <c r="BE9" s="325"/>
      <c r="BG9" s="166"/>
    </row>
    <row r="10" spans="1:65" s="7" customFormat="1" ht="33.75" x14ac:dyDescent="0.2">
      <c r="A10" s="69"/>
      <c r="B10" s="51"/>
      <c r="C10" s="51"/>
      <c r="D10" s="97"/>
      <c r="E10" s="190"/>
      <c r="F10" s="327"/>
      <c r="G10" s="98" t="s">
        <v>113</v>
      </c>
      <c r="H10" s="51">
        <v>2014</v>
      </c>
      <c r="I10" s="51" t="s">
        <v>102</v>
      </c>
      <c r="J10" s="177" t="s">
        <v>105</v>
      </c>
      <c r="K10" s="177" t="s">
        <v>103</v>
      </c>
      <c r="L10" s="343"/>
      <c r="M10" s="344"/>
      <c r="N10" s="344"/>
      <c r="O10" s="344"/>
      <c r="P10" s="346"/>
      <c r="Q10" s="346"/>
      <c r="R10" s="346"/>
      <c r="S10" s="358"/>
      <c r="T10" s="346"/>
      <c r="U10" s="346"/>
      <c r="V10" s="346"/>
      <c r="W10" s="358"/>
      <c r="X10" s="346"/>
      <c r="Y10" s="349"/>
      <c r="Z10" s="352"/>
      <c r="AA10" s="103">
        <v>405</v>
      </c>
      <c r="AB10" s="103"/>
      <c r="AC10" s="103">
        <f t="shared" si="0"/>
        <v>405</v>
      </c>
      <c r="AD10" s="195" t="s">
        <v>145</v>
      </c>
      <c r="AE10" s="336"/>
      <c r="AF10" s="356"/>
      <c r="AG10" s="367"/>
      <c r="AH10" s="367"/>
      <c r="AI10" s="367"/>
      <c r="AJ10" s="371"/>
      <c r="AK10" s="367"/>
      <c r="AL10" s="367"/>
      <c r="AM10" s="367"/>
      <c r="AN10" s="367"/>
      <c r="AO10" s="332"/>
      <c r="AP10" s="332"/>
      <c r="AQ10" s="332"/>
      <c r="AR10" s="336"/>
      <c r="AS10" s="338"/>
      <c r="AT10" s="374"/>
      <c r="AU10" s="341"/>
      <c r="AV10" s="372"/>
      <c r="AW10" s="372"/>
      <c r="AX10" s="341"/>
      <c r="AY10" s="364"/>
      <c r="AZ10" s="361"/>
      <c r="BA10" s="364"/>
      <c r="BB10" s="341"/>
      <c r="BC10" s="361"/>
      <c r="BD10" s="361"/>
      <c r="BE10" s="325"/>
      <c r="BG10" s="166"/>
    </row>
    <row r="11" spans="1:65" s="7" customFormat="1" ht="22.5" x14ac:dyDescent="0.2">
      <c r="A11" s="69"/>
      <c r="B11" s="51"/>
      <c r="C11" s="51"/>
      <c r="D11" s="97"/>
      <c r="E11" s="190"/>
      <c r="F11" s="327"/>
      <c r="G11" s="98" t="s">
        <v>114</v>
      </c>
      <c r="H11" s="51">
        <v>2014</v>
      </c>
      <c r="I11" s="51" t="s">
        <v>102</v>
      </c>
      <c r="J11" s="177" t="s">
        <v>105</v>
      </c>
      <c r="K11" s="177" t="s">
        <v>103</v>
      </c>
      <c r="L11" s="343"/>
      <c r="M11" s="344"/>
      <c r="N11" s="344"/>
      <c r="O11" s="344"/>
      <c r="P11" s="346"/>
      <c r="Q11" s="346"/>
      <c r="R11" s="346"/>
      <c r="S11" s="358"/>
      <c r="T11" s="346"/>
      <c r="U11" s="346"/>
      <c r="V11" s="346"/>
      <c r="W11" s="358"/>
      <c r="X11" s="346"/>
      <c r="Y11" s="349"/>
      <c r="Z11" s="352"/>
      <c r="AA11" s="103">
        <v>7</v>
      </c>
      <c r="AB11" s="103"/>
      <c r="AC11" s="103">
        <f t="shared" si="0"/>
        <v>7</v>
      </c>
      <c r="AD11" s="195" t="s">
        <v>146</v>
      </c>
      <c r="AE11" s="336"/>
      <c r="AF11" s="356"/>
      <c r="AG11" s="367"/>
      <c r="AH11" s="367"/>
      <c r="AI11" s="367"/>
      <c r="AJ11" s="371"/>
      <c r="AK11" s="367"/>
      <c r="AL11" s="367"/>
      <c r="AM11" s="367"/>
      <c r="AN11" s="367"/>
      <c r="AO11" s="332"/>
      <c r="AP11" s="332"/>
      <c r="AQ11" s="332"/>
      <c r="AR11" s="336"/>
      <c r="AS11" s="338"/>
      <c r="AT11" s="374"/>
      <c r="AU11" s="341"/>
      <c r="AV11" s="372"/>
      <c r="AW11" s="372"/>
      <c r="AX11" s="341"/>
      <c r="AY11" s="364"/>
      <c r="AZ11" s="361"/>
      <c r="BA11" s="364"/>
      <c r="BB11" s="341"/>
      <c r="BC11" s="361"/>
      <c r="BD11" s="361"/>
      <c r="BE11" s="325"/>
      <c r="BG11" s="166"/>
    </row>
    <row r="12" spans="1:65" s="7" customFormat="1" ht="23.25" thickBot="1" x14ac:dyDescent="0.25">
      <c r="A12" s="69"/>
      <c r="B12" s="51"/>
      <c r="C12" s="51"/>
      <c r="D12" s="97"/>
      <c r="E12" s="190"/>
      <c r="F12" s="327"/>
      <c r="G12" s="98" t="s">
        <v>116</v>
      </c>
      <c r="H12" s="51">
        <v>2014</v>
      </c>
      <c r="I12" s="51" t="s">
        <v>102</v>
      </c>
      <c r="J12" s="177" t="s">
        <v>105</v>
      </c>
      <c r="K12" s="177" t="s">
        <v>103</v>
      </c>
      <c r="L12" s="343"/>
      <c r="M12" s="344"/>
      <c r="N12" s="344"/>
      <c r="O12" s="344"/>
      <c r="P12" s="346"/>
      <c r="Q12" s="346"/>
      <c r="R12" s="346"/>
      <c r="S12" s="359"/>
      <c r="T12" s="347"/>
      <c r="U12" s="347"/>
      <c r="V12" s="347"/>
      <c r="W12" s="359"/>
      <c r="X12" s="347"/>
      <c r="Y12" s="350"/>
      <c r="Z12" s="353"/>
      <c r="AA12" s="202">
        <v>11</v>
      </c>
      <c r="AB12" s="202"/>
      <c r="AC12" s="202">
        <f t="shared" si="0"/>
        <v>11</v>
      </c>
      <c r="AD12" s="196" t="s">
        <v>147</v>
      </c>
      <c r="AE12" s="335"/>
      <c r="AF12" s="355"/>
      <c r="AG12" s="368"/>
      <c r="AH12" s="368"/>
      <c r="AI12" s="368"/>
      <c r="AJ12" s="370"/>
      <c r="AK12" s="368"/>
      <c r="AL12" s="368"/>
      <c r="AM12" s="368"/>
      <c r="AN12" s="368"/>
      <c r="AO12" s="331"/>
      <c r="AP12" s="331"/>
      <c r="AQ12" s="331"/>
      <c r="AR12" s="335"/>
      <c r="AS12" s="339"/>
      <c r="AT12" s="374"/>
      <c r="AU12" s="342"/>
      <c r="AV12" s="372"/>
      <c r="AW12" s="372"/>
      <c r="AX12" s="342"/>
      <c r="AY12" s="365"/>
      <c r="AZ12" s="362"/>
      <c r="BA12" s="365"/>
      <c r="BB12" s="342"/>
      <c r="BC12" s="362"/>
      <c r="BD12" s="362"/>
      <c r="BE12" s="325"/>
      <c r="BG12" s="166"/>
    </row>
    <row r="13" spans="1:65" s="7" customFormat="1" ht="132.75" customHeight="1" x14ac:dyDescent="0.2">
      <c r="A13" s="69"/>
      <c r="B13" s="51">
        <v>17</v>
      </c>
      <c r="C13" s="51">
        <v>18</v>
      </c>
      <c r="D13" s="97"/>
      <c r="E13" s="97"/>
      <c r="F13" s="328" t="s">
        <v>100</v>
      </c>
      <c r="G13" s="191" t="s">
        <v>117</v>
      </c>
      <c r="H13" s="192">
        <v>2014</v>
      </c>
      <c r="I13" s="192" t="s">
        <v>102</v>
      </c>
      <c r="J13" s="193" t="s">
        <v>104</v>
      </c>
      <c r="K13" s="193" t="s">
        <v>103</v>
      </c>
      <c r="L13" s="338" t="s">
        <v>64</v>
      </c>
      <c r="M13" s="346">
        <v>35</v>
      </c>
      <c r="N13" s="346">
        <v>132</v>
      </c>
      <c r="O13" s="346">
        <f>+M13+N13</f>
        <v>167</v>
      </c>
      <c r="P13" s="346"/>
      <c r="Q13" s="346"/>
      <c r="R13" s="346"/>
      <c r="S13" s="357">
        <v>167</v>
      </c>
      <c r="T13" s="345">
        <v>1</v>
      </c>
      <c r="U13" s="345">
        <v>248</v>
      </c>
      <c r="V13" s="345">
        <v>318</v>
      </c>
      <c r="W13" s="357">
        <v>10</v>
      </c>
      <c r="X13" s="198">
        <v>0</v>
      </c>
      <c r="Y13" s="203">
        <v>0</v>
      </c>
      <c r="Z13" s="204">
        <v>0</v>
      </c>
      <c r="AA13" s="199">
        <v>1395</v>
      </c>
      <c r="AB13" s="199"/>
      <c r="AC13" s="199">
        <f t="shared" si="0"/>
        <v>1395</v>
      </c>
      <c r="AD13" s="197" t="s">
        <v>148</v>
      </c>
      <c r="AE13" s="334">
        <v>2.2700000000000001E-2</v>
      </c>
      <c r="AF13" s="354">
        <v>11973560.960000001</v>
      </c>
      <c r="AG13" s="333">
        <v>0</v>
      </c>
      <c r="AH13" s="333">
        <v>0</v>
      </c>
      <c r="AI13" s="333">
        <v>0</v>
      </c>
      <c r="AJ13" s="376">
        <v>0</v>
      </c>
      <c r="AK13" s="333">
        <f t="shared" si="2"/>
        <v>0</v>
      </c>
      <c r="AL13" s="333">
        <v>0</v>
      </c>
      <c r="AM13" s="333" t="s">
        <v>153</v>
      </c>
      <c r="AN13" s="333">
        <f t="shared" ref="AN13" si="4">SUM(AJ13:AM13)</f>
        <v>0</v>
      </c>
      <c r="AO13" s="330">
        <f>+AF13</f>
        <v>11973560.960000001</v>
      </c>
      <c r="AP13" s="330" t="s">
        <v>153</v>
      </c>
      <c r="AQ13" s="330">
        <f>+AO13</f>
        <v>11973560.960000001</v>
      </c>
      <c r="AR13" s="334">
        <v>0</v>
      </c>
      <c r="AS13" s="337" t="s">
        <v>156</v>
      </c>
      <c r="AT13" s="374">
        <v>0</v>
      </c>
      <c r="AU13" s="340" t="s">
        <v>155</v>
      </c>
      <c r="AV13" s="340" t="s">
        <v>65</v>
      </c>
      <c r="AW13" s="340"/>
      <c r="AX13" s="340"/>
      <c r="AY13" s="363">
        <v>42002</v>
      </c>
      <c r="AZ13" s="360" t="s">
        <v>130</v>
      </c>
      <c r="BA13" s="363">
        <v>42211</v>
      </c>
      <c r="BB13" s="340"/>
      <c r="BC13" s="360" t="s">
        <v>130</v>
      </c>
      <c r="BD13" s="360" t="s">
        <v>130</v>
      </c>
      <c r="BE13" s="325"/>
      <c r="BG13" s="166"/>
    </row>
    <row r="14" spans="1:65" s="7" customFormat="1" ht="75.75" customHeight="1" x14ac:dyDescent="0.2">
      <c r="A14" s="69"/>
      <c r="B14" s="51"/>
      <c r="C14" s="51"/>
      <c r="D14" s="97"/>
      <c r="E14" s="97"/>
      <c r="F14" s="329"/>
      <c r="G14" s="98" t="s">
        <v>118</v>
      </c>
      <c r="H14" s="51">
        <v>2014</v>
      </c>
      <c r="I14" s="51" t="s">
        <v>102</v>
      </c>
      <c r="J14" s="22" t="s">
        <v>104</v>
      </c>
      <c r="K14" s="22" t="s">
        <v>103</v>
      </c>
      <c r="L14" s="338"/>
      <c r="M14" s="346"/>
      <c r="N14" s="346"/>
      <c r="O14" s="346"/>
      <c r="P14" s="346"/>
      <c r="Q14" s="346"/>
      <c r="R14" s="346"/>
      <c r="S14" s="358"/>
      <c r="T14" s="346"/>
      <c r="U14" s="346"/>
      <c r="V14" s="346"/>
      <c r="W14" s="358"/>
      <c r="X14" s="116">
        <v>0</v>
      </c>
      <c r="Y14" s="104">
        <v>0</v>
      </c>
      <c r="Z14" s="99">
        <v>0</v>
      </c>
      <c r="AA14" s="103">
        <v>74</v>
      </c>
      <c r="AB14" s="103"/>
      <c r="AC14" s="103">
        <f t="shared" si="0"/>
        <v>74</v>
      </c>
      <c r="AD14" s="189" t="s">
        <v>149</v>
      </c>
      <c r="AE14" s="336"/>
      <c r="AF14" s="355"/>
      <c r="AG14" s="333"/>
      <c r="AH14" s="333"/>
      <c r="AI14" s="333"/>
      <c r="AJ14" s="376"/>
      <c r="AK14" s="333"/>
      <c r="AL14" s="333"/>
      <c r="AM14" s="333"/>
      <c r="AN14" s="333"/>
      <c r="AO14" s="331"/>
      <c r="AP14" s="331"/>
      <c r="AQ14" s="331"/>
      <c r="AR14" s="335"/>
      <c r="AS14" s="338"/>
      <c r="AT14" s="374"/>
      <c r="AU14" s="341"/>
      <c r="AV14" s="341"/>
      <c r="AW14" s="341"/>
      <c r="AX14" s="341"/>
      <c r="AY14" s="364"/>
      <c r="AZ14" s="361"/>
      <c r="BA14" s="364"/>
      <c r="BB14" s="341"/>
      <c r="BC14" s="361"/>
      <c r="BD14" s="361"/>
      <c r="BE14" s="325"/>
      <c r="BG14" s="166"/>
    </row>
    <row r="15" spans="1:65" s="87" customFormat="1" ht="30.6" customHeight="1" x14ac:dyDescent="0.2">
      <c r="A15" s="69"/>
      <c r="B15" s="51">
        <v>17</v>
      </c>
      <c r="C15" s="51">
        <v>19</v>
      </c>
      <c r="D15" s="97"/>
      <c r="E15" s="97"/>
      <c r="F15" s="327" t="s">
        <v>101</v>
      </c>
      <c r="G15" s="98" t="s">
        <v>120</v>
      </c>
      <c r="H15" s="51">
        <v>2014</v>
      </c>
      <c r="I15" s="51" t="s">
        <v>102</v>
      </c>
      <c r="J15" s="22" t="s">
        <v>104</v>
      </c>
      <c r="K15" s="22" t="s">
        <v>103</v>
      </c>
      <c r="L15" s="338"/>
      <c r="M15" s="346"/>
      <c r="N15" s="346"/>
      <c r="O15" s="346"/>
      <c r="P15" s="346"/>
      <c r="Q15" s="346"/>
      <c r="R15" s="346"/>
      <c r="S15" s="358"/>
      <c r="T15" s="346"/>
      <c r="U15" s="346"/>
      <c r="V15" s="346"/>
      <c r="W15" s="358"/>
      <c r="X15" s="116">
        <v>0</v>
      </c>
      <c r="Y15" s="104">
        <v>0</v>
      </c>
      <c r="Z15" s="99">
        <v>0</v>
      </c>
      <c r="AA15" s="103">
        <v>162</v>
      </c>
      <c r="AB15" s="103"/>
      <c r="AC15" s="103">
        <f t="shared" si="0"/>
        <v>162</v>
      </c>
      <c r="AD15" s="189" t="s">
        <v>144</v>
      </c>
      <c r="AE15" s="336"/>
      <c r="AF15" s="354">
        <v>375966.04</v>
      </c>
      <c r="AG15" s="333">
        <v>0</v>
      </c>
      <c r="AH15" s="333">
        <v>0</v>
      </c>
      <c r="AI15" s="333">
        <v>0</v>
      </c>
      <c r="AJ15" s="376">
        <v>0</v>
      </c>
      <c r="AK15" s="333">
        <f t="shared" si="2"/>
        <v>0</v>
      </c>
      <c r="AL15" s="333"/>
      <c r="AM15" s="333" t="s">
        <v>153</v>
      </c>
      <c r="AN15" s="333"/>
      <c r="AO15" s="330">
        <f>+AF15</f>
        <v>375966.04</v>
      </c>
      <c r="AP15" s="330" t="s">
        <v>153</v>
      </c>
      <c r="AQ15" s="330">
        <f>+AO15</f>
        <v>375966.04</v>
      </c>
      <c r="AR15" s="334">
        <v>0</v>
      </c>
      <c r="AS15" s="338"/>
      <c r="AT15" s="374"/>
      <c r="AU15" s="341"/>
      <c r="AV15" s="341"/>
      <c r="AW15" s="341"/>
      <c r="AX15" s="341"/>
      <c r="AY15" s="364"/>
      <c r="AZ15" s="361"/>
      <c r="BA15" s="364"/>
      <c r="BB15" s="341"/>
      <c r="BC15" s="361"/>
      <c r="BD15" s="361"/>
      <c r="BE15" s="325"/>
      <c r="BG15" s="166"/>
    </row>
    <row r="16" spans="1:65" ht="22.5" x14ac:dyDescent="0.25">
      <c r="A16" s="69"/>
      <c r="B16" s="69"/>
      <c r="C16" s="69"/>
      <c r="D16" s="69"/>
      <c r="E16" s="69"/>
      <c r="F16" s="327"/>
      <c r="G16" s="98" t="s">
        <v>119</v>
      </c>
      <c r="H16" s="51">
        <v>2014</v>
      </c>
      <c r="I16" s="51" t="s">
        <v>102</v>
      </c>
      <c r="J16" s="22" t="s">
        <v>104</v>
      </c>
      <c r="K16" s="22" t="s">
        <v>103</v>
      </c>
      <c r="L16" s="338"/>
      <c r="M16" s="346"/>
      <c r="N16" s="346"/>
      <c r="O16" s="346"/>
      <c r="P16" s="346"/>
      <c r="Q16" s="346"/>
      <c r="R16" s="346"/>
      <c r="S16" s="358"/>
      <c r="T16" s="346"/>
      <c r="U16" s="346"/>
      <c r="V16" s="346"/>
      <c r="W16" s="358"/>
      <c r="X16" s="116">
        <v>0</v>
      </c>
      <c r="Y16" s="104">
        <v>0</v>
      </c>
      <c r="Z16" s="99">
        <v>0</v>
      </c>
      <c r="AA16" s="103">
        <v>50</v>
      </c>
      <c r="AB16" s="129"/>
      <c r="AC16" s="103">
        <f t="shared" si="0"/>
        <v>50</v>
      </c>
      <c r="AD16" s="189" t="s">
        <v>150</v>
      </c>
      <c r="AE16" s="336"/>
      <c r="AF16" s="356"/>
      <c r="AG16" s="333"/>
      <c r="AH16" s="333"/>
      <c r="AI16" s="333"/>
      <c r="AJ16" s="376"/>
      <c r="AK16" s="333"/>
      <c r="AL16" s="333"/>
      <c r="AM16" s="333"/>
      <c r="AN16" s="333"/>
      <c r="AO16" s="332"/>
      <c r="AP16" s="332"/>
      <c r="AQ16" s="332"/>
      <c r="AR16" s="336"/>
      <c r="AS16" s="338"/>
      <c r="AT16" s="374"/>
      <c r="AU16" s="341"/>
      <c r="AV16" s="341"/>
      <c r="AW16" s="341"/>
      <c r="AX16" s="341"/>
      <c r="AY16" s="364"/>
      <c r="AZ16" s="361"/>
      <c r="BA16" s="364"/>
      <c r="BB16" s="341"/>
      <c r="BC16" s="361"/>
      <c r="BD16" s="361"/>
      <c r="BE16" s="325"/>
      <c r="BG16" s="166"/>
    </row>
    <row r="17" spans="1:59" ht="22.5" x14ac:dyDescent="0.25">
      <c r="A17" s="69"/>
      <c r="B17" s="69"/>
      <c r="C17" s="69"/>
      <c r="D17" s="69"/>
      <c r="E17" s="69"/>
      <c r="F17" s="327"/>
      <c r="G17" s="98" t="s">
        <v>121</v>
      </c>
      <c r="H17" s="51">
        <v>2014</v>
      </c>
      <c r="I17" s="51" t="s">
        <v>102</v>
      </c>
      <c r="J17" s="22" t="s">
        <v>104</v>
      </c>
      <c r="K17" s="22" t="s">
        <v>103</v>
      </c>
      <c r="L17" s="339"/>
      <c r="M17" s="347"/>
      <c r="N17" s="347"/>
      <c r="O17" s="347"/>
      <c r="P17" s="347"/>
      <c r="Q17" s="347"/>
      <c r="R17" s="347"/>
      <c r="S17" s="359"/>
      <c r="T17" s="347"/>
      <c r="U17" s="347"/>
      <c r="V17" s="347"/>
      <c r="W17" s="359"/>
      <c r="X17" s="116">
        <v>0</v>
      </c>
      <c r="Y17" s="104">
        <v>0</v>
      </c>
      <c r="Z17" s="99">
        <v>0</v>
      </c>
      <c r="AA17" s="103">
        <v>11</v>
      </c>
      <c r="AB17" s="129"/>
      <c r="AC17" s="103">
        <f t="shared" si="0"/>
        <v>11</v>
      </c>
      <c r="AD17" s="189" t="s">
        <v>151</v>
      </c>
      <c r="AE17" s="335"/>
      <c r="AF17" s="355"/>
      <c r="AG17" s="333"/>
      <c r="AH17" s="333"/>
      <c r="AI17" s="333"/>
      <c r="AJ17" s="376"/>
      <c r="AK17" s="333"/>
      <c r="AL17" s="333"/>
      <c r="AM17" s="333"/>
      <c r="AN17" s="333"/>
      <c r="AO17" s="331"/>
      <c r="AP17" s="331"/>
      <c r="AQ17" s="331"/>
      <c r="AR17" s="335"/>
      <c r="AS17" s="339"/>
      <c r="AT17" s="375"/>
      <c r="AU17" s="342"/>
      <c r="AV17" s="342"/>
      <c r="AW17" s="342"/>
      <c r="AX17" s="342"/>
      <c r="AY17" s="365"/>
      <c r="AZ17" s="362"/>
      <c r="BA17" s="365"/>
      <c r="BB17" s="342"/>
      <c r="BC17" s="362"/>
      <c r="BD17" s="362"/>
      <c r="BE17" s="325"/>
      <c r="BG17" s="166"/>
    </row>
    <row r="18" spans="1:59" s="5" customFormat="1" x14ac:dyDescent="0.25">
      <c r="AA18" s="146"/>
      <c r="AB18" s="146"/>
      <c r="AC18" s="146"/>
    </row>
  </sheetData>
  <sheetProtection algorithmName="SHA-512" hashValue="VFsn4mok5UAaJMturc6cN4HQGjTUFYINFeU34Fyi3vkrdiS8utG9oBpakKlL8DOJc1MR/FEyTEgBKRbMLOv5sw==" saltValue="XMv8HQ40UKH2FOfkkwhyoQ==" spinCount="100000" sheet="1" objects="1" scenarios="1"/>
  <mergeCells count="150">
    <mergeCell ref="AV7:AV12"/>
    <mergeCell ref="AW7:AW12"/>
    <mergeCell ref="AX7:AX12"/>
    <mergeCell ref="AV13:AV17"/>
    <mergeCell ref="AW13:AW17"/>
    <mergeCell ref="AX13:AX17"/>
    <mergeCell ref="AT7:AT12"/>
    <mergeCell ref="AT13:AT17"/>
    <mergeCell ref="AG13:AG14"/>
    <mergeCell ref="AH13:AH14"/>
    <mergeCell ref="AI13:AI14"/>
    <mergeCell ref="AJ13:AJ14"/>
    <mergeCell ref="AK13:AK14"/>
    <mergeCell ref="AL13:AL14"/>
    <mergeCell ref="AM13:AM14"/>
    <mergeCell ref="AN13:AN14"/>
    <mergeCell ref="AG15:AG17"/>
    <mergeCell ref="AH15:AH17"/>
    <mergeCell ref="AI15:AI17"/>
    <mergeCell ref="AJ15:AJ17"/>
    <mergeCell ref="AK15:AK17"/>
    <mergeCell ref="AL15:AL17"/>
    <mergeCell ref="AM15:AM17"/>
    <mergeCell ref="AN15:AN17"/>
    <mergeCell ref="AG7:AG8"/>
    <mergeCell ref="AH7:AH8"/>
    <mergeCell ref="AI7:AI8"/>
    <mergeCell ref="AJ7:AJ8"/>
    <mergeCell ref="AK7:AK8"/>
    <mergeCell ref="AG9:AG12"/>
    <mergeCell ref="AH9:AH12"/>
    <mergeCell ref="AI9:AI12"/>
    <mergeCell ref="AJ9:AJ12"/>
    <mergeCell ref="AK9:AK12"/>
    <mergeCell ref="BD7:BD12"/>
    <mergeCell ref="AY13:AY17"/>
    <mergeCell ref="AZ13:AZ17"/>
    <mergeCell ref="BA13:BA17"/>
    <mergeCell ref="BB13:BB17"/>
    <mergeCell ref="BC13:BC17"/>
    <mergeCell ref="BD13:BD17"/>
    <mergeCell ref="AY7:AY12"/>
    <mergeCell ref="AZ7:AZ12"/>
    <mergeCell ref="BA7:BA12"/>
    <mergeCell ref="BB7:BB12"/>
    <mergeCell ref="BC7:BC12"/>
    <mergeCell ref="X7:X12"/>
    <mergeCell ref="Y7:Y12"/>
    <mergeCell ref="Z7:Z12"/>
    <mergeCell ref="AE7:AE12"/>
    <mergeCell ref="AF7:AF8"/>
    <mergeCell ref="AF9:AF12"/>
    <mergeCell ref="W7:W12"/>
    <mergeCell ref="S13:S17"/>
    <mergeCell ref="T13:T17"/>
    <mergeCell ref="U13:U17"/>
    <mergeCell ref="V13:V17"/>
    <mergeCell ref="W13:W17"/>
    <mergeCell ref="AE13:AE17"/>
    <mergeCell ref="AF13:AF14"/>
    <mergeCell ref="AF15:AF17"/>
    <mergeCell ref="S7:S12"/>
    <mergeCell ref="T7:T12"/>
    <mergeCell ref="U7:U12"/>
    <mergeCell ref="V7:V12"/>
    <mergeCell ref="L7:L12"/>
    <mergeCell ref="L13:L17"/>
    <mergeCell ref="M7:M12"/>
    <mergeCell ref="N7:N12"/>
    <mergeCell ref="O7:O12"/>
    <mergeCell ref="P7:P17"/>
    <mergeCell ref="Q7:Q17"/>
    <mergeCell ref="R7:R17"/>
    <mergeCell ref="M13:M17"/>
    <mergeCell ref="N13:N17"/>
    <mergeCell ref="O13:O17"/>
    <mergeCell ref="AR7:AR8"/>
    <mergeCell ref="AR9:AR12"/>
    <mergeCell ref="AR13:AR14"/>
    <mergeCell ref="AR15:AR17"/>
    <mergeCell ref="AS7:AS12"/>
    <mergeCell ref="AS13:AS17"/>
    <mergeCell ref="AU7:AU12"/>
    <mergeCell ref="AU13:AU17"/>
    <mergeCell ref="AQ7:AQ8"/>
    <mergeCell ref="AQ9:AQ12"/>
    <mergeCell ref="AQ13:AQ14"/>
    <mergeCell ref="AQ15:AQ17"/>
    <mergeCell ref="AO7:AO8"/>
    <mergeCell ref="AP7:AP8"/>
    <mergeCell ref="AO9:AO12"/>
    <mergeCell ref="AP9:AP12"/>
    <mergeCell ref="AO13:AO14"/>
    <mergeCell ref="AP13:AP14"/>
    <mergeCell ref="AO15:AO17"/>
    <mergeCell ref="AP15:AP17"/>
    <mergeCell ref="AL7:AL8"/>
    <mergeCell ref="AM7:AM8"/>
    <mergeCell ref="AN7:AN8"/>
    <mergeCell ref="AL9:AL12"/>
    <mergeCell ref="AM9:AM12"/>
    <mergeCell ref="AN9:AN12"/>
    <mergeCell ref="BF4:BF5"/>
    <mergeCell ref="M4:O4"/>
    <mergeCell ref="P4:R4"/>
    <mergeCell ref="X4:Y4"/>
    <mergeCell ref="Z4:Z5"/>
    <mergeCell ref="AA4:AC4"/>
    <mergeCell ref="AD4:AD5"/>
    <mergeCell ref="T3:T5"/>
    <mergeCell ref="BE3:BE5"/>
    <mergeCell ref="AL4:AN4"/>
    <mergeCell ref="AO4:AQ4"/>
    <mergeCell ref="AU4:AU5"/>
    <mergeCell ref="AV4:AX4"/>
    <mergeCell ref="AY4:AZ4"/>
    <mergeCell ref="BA4:BB4"/>
    <mergeCell ref="BC4:BD4"/>
    <mergeCell ref="AR3:AR5"/>
    <mergeCell ref="AS3:AS5"/>
    <mergeCell ref="AT3:AT5"/>
    <mergeCell ref="AL3:AQ3"/>
    <mergeCell ref="U3:U5"/>
    <mergeCell ref="V3:V5"/>
    <mergeCell ref="W3:W5"/>
    <mergeCell ref="X3:Z3"/>
    <mergeCell ref="A4:A5"/>
    <mergeCell ref="B4:B5"/>
    <mergeCell ref="C4:C5"/>
    <mergeCell ref="D4:D5"/>
    <mergeCell ref="E4:E5"/>
    <mergeCell ref="BE7:BE17"/>
    <mergeCell ref="G1:T1"/>
    <mergeCell ref="F7:F8"/>
    <mergeCell ref="F9:F12"/>
    <mergeCell ref="F13:F14"/>
    <mergeCell ref="F15:F17"/>
    <mergeCell ref="F4:F5"/>
    <mergeCell ref="F3:I3"/>
    <mergeCell ref="G4:G5"/>
    <mergeCell ref="H4:H5"/>
    <mergeCell ref="I4:I5"/>
    <mergeCell ref="AY3:BD3"/>
    <mergeCell ref="AF3:AF5"/>
    <mergeCell ref="J3:L3"/>
    <mergeCell ref="M3:R3"/>
    <mergeCell ref="S3:S5"/>
    <mergeCell ref="J4:L4"/>
    <mergeCell ref="AG3:AK4"/>
    <mergeCell ref="AE4:AE5"/>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FAOES 2008 </vt:lpstr>
      <vt:lpstr>FADOEES 2011</vt:lpstr>
      <vt:lpstr>FADOEES 2012</vt:lpstr>
      <vt:lpstr>FADOEES 2013</vt:lpstr>
      <vt:lpstr>ProExOEES 2014</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Marco</cp:lastModifiedBy>
  <cp:lastPrinted>2015-03-18T20:23:58Z</cp:lastPrinted>
  <dcterms:created xsi:type="dcterms:W3CDTF">2013-10-10T15:41:13Z</dcterms:created>
  <dcterms:modified xsi:type="dcterms:W3CDTF">2015-07-01T23:51:31Z</dcterms:modified>
</cp:coreProperties>
</file>